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42DUMg+wWZOKexLSSavvVc7De8wzTxGNyiwuWemzXjilJJ4Ivn+EL78yBTx54XW52jGRRbv1gU5eSVYqCC6Eew==" workbookSaltValue="LujR3RGnOUT7oBo2TQ4V1g==" workbookSpinCount="100000"/>
  <bookViews>
    <workbookView xWindow="-120" yWindow="-120" windowWidth="29040" windowHeight="15990"/>
  </bookViews>
  <sheets>
    <sheet name="入力シート" sheetId="7" r:id="rId1"/>
    <sheet name="settings" sheetId="8" state="hidden" r:id="rId2"/>
  </sheets>
  <definedNames>
    <definedName name="都道府県3">settings!$A$59</definedName>
    <definedName name="都道府県4">settings!$A$60</definedName>
    <definedName name="所在地">入力シート!$X$20</definedName>
    <definedName name="希望">入力シート!$A$227</definedName>
    <definedName name="順位">入力シート!$A$226</definedName>
    <definedName name="日付例">settings!$A$62</definedName>
    <definedName name="許可コード">settings!$A$10:$A$57</definedName>
    <definedName name="日付例_s">settings!$A$63</definedName>
    <definedName name="_xlnm.Print_Titles" localSheetId="0">入力シート!$1:$1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<sst xmlns="http://schemas.openxmlformats.org/spreadsheetml/2006/main" xmlns:r="http://schemas.openxmlformats.org/officeDocument/2006/relationships" count="211" uniqueCount="211">
  <si>
    <t>年間平均完成
工事高（千円）
(市内業者のみ)</t>
    <rPh sb="0" eb="2">
      <t>ネンカン</t>
    </rPh>
    <rPh sb="2" eb="4">
      <t>ヘイキン</t>
    </rPh>
    <rPh sb="4" eb="6">
      <t>カンセイ</t>
    </rPh>
    <rPh sb="7" eb="9">
      <t>コウジ</t>
    </rPh>
    <rPh sb="9" eb="10">
      <t>ダカ</t>
    </rPh>
    <rPh sb="11" eb="13">
      <t>センエン</t>
    </rPh>
    <rPh sb="16" eb="18">
      <t>シナイ</t>
    </rPh>
    <rPh sb="18" eb="20">
      <t>ギョウシャ</t>
    </rPh>
    <phoneticPr fontId="6"/>
  </si>
  <si>
    <t>29:奈良県知事</t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</si>
  <si>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6"/>
  </si>
  <si>
    <t>担当者部署</t>
    <rPh sb="0" eb="3">
      <t>タントウシャ</t>
    </rPh>
    <rPh sb="3" eb="5">
      <t>ブショ</t>
    </rPh>
    <phoneticPr fontId="21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</si>
  <si>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</si>
  <si>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6"/>
  </si>
  <si>
    <t>郵便番号</t>
    <rPh sb="0" eb="4">
      <t>ユウビンバンゴウ</t>
    </rPh>
    <phoneticPr fontId="21"/>
  </si>
  <si>
    <t>プレストレスト・コンクリート</t>
  </si>
  <si>
    <t>ＦＡＸ番号</t>
    <rPh sb="3" eb="5">
      <t>バンゴウ</t>
    </rPh>
    <phoneticPr fontId="21"/>
  </si>
  <si>
    <t>年間平均完成工事高 合計(千円)</t>
    <rPh sb="0" eb="4">
      <t>ネンカンヘイキン</t>
    </rPh>
    <rPh sb="4" eb="9">
      <t>カンセイコウジダカ</t>
    </rPh>
    <rPh sb="10" eb="12">
      <t>ゴウケイ</t>
    </rPh>
    <rPh sb="13" eb="15">
      <t>センエン</t>
    </rPh>
    <phoneticPr fontId="6"/>
  </si>
  <si>
    <t>代表者氏名</t>
    <rPh sb="0" eb="3">
      <t>ダイヒョウシャ</t>
    </rPh>
    <rPh sb="3" eb="5">
      <t>シメイ</t>
    </rPh>
    <phoneticPr fontId="21"/>
  </si>
  <si>
    <t>01:北海道知事</t>
  </si>
  <si>
    <t>代表者氏名カナ</t>
    <rPh sb="0" eb="3">
      <t>ダイヒョウシャ</t>
    </rPh>
    <rPh sb="3" eb="5">
      <t>シメイ</t>
    </rPh>
    <phoneticPr fontId="21"/>
  </si>
  <si>
    <t>F.業種情報</t>
    <rPh sb="2" eb="4">
      <t>ギョウシュ</t>
    </rPh>
    <rPh sb="4" eb="6">
      <t>ジョウホウ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</si>
  <si>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21"/>
  </si>
  <si>
    <t>所在地</t>
    <rPh sb="0" eb="3">
      <t>ショザイチ</t>
    </rPh>
    <phoneticPr fontId="21"/>
  </si>
  <si>
    <t>本店・支店、営業所等の</t>
    <rPh sb="0" eb="2">
      <t>ホンテン</t>
    </rPh>
    <rPh sb="3" eb="5">
      <t>シテン</t>
    </rPh>
    <rPh sb="6" eb="9">
      <t>エイギョウショ</t>
    </rPh>
    <rPh sb="9" eb="10">
      <t>トウ</t>
    </rPh>
    <phoneticPr fontId="6"/>
  </si>
  <si>
    <t>10:群馬県知事</t>
  </si>
  <si>
    <t>00:国土交通大臣</t>
  </si>
  <si>
    <t>商号又は名称カナ</t>
    <rPh sb="0" eb="2">
      <t>ショウゴウ</t>
    </rPh>
    <rPh sb="2" eb="3">
      <t>マタ</t>
    </rPh>
    <rPh sb="4" eb="6">
      <t>メイショウ</t>
    </rPh>
    <phoneticPr fontId="21"/>
  </si>
  <si>
    <t>電話番号</t>
    <rPh sb="0" eb="2">
      <t>デンワ</t>
    </rPh>
    <rPh sb="2" eb="4">
      <t>バンゴウ</t>
    </rPh>
    <phoneticPr fontId="21"/>
  </si>
  <si>
    <t>E-mailアドレス</t>
  </si>
  <si>
    <t>行政書士氏名</t>
    <rPh sb="0" eb="2">
      <t>ギョウセイ</t>
    </rPh>
    <rPh sb="2" eb="4">
      <t>ショシ</t>
    </rPh>
    <rPh sb="4" eb="6">
      <t>シメイ</t>
    </rPh>
    <phoneticPr fontId="21"/>
  </si>
  <si>
    <t>全角カタカナで入力してください。姓と名は１文字分空けてください。</t>
  </si>
  <si>
    <t>姓と名は１文字分空けてください。</t>
  </si>
  <si>
    <t>18:福井県知事</t>
  </si>
  <si>
    <t>担当者氏名カナ</t>
    <rPh sb="0" eb="3">
      <t>タントウシャ</t>
    </rPh>
    <rPh sb="3" eb="5">
      <t>シメイ</t>
    </rPh>
    <phoneticPr fontId="21"/>
  </si>
  <si>
    <t>16:富山県知事</t>
  </si>
  <si>
    <t>08:茨城県知事</t>
  </si>
  <si>
    <t>02:青森県知事</t>
  </si>
  <si>
    <t>営業年数</t>
    <rPh sb="0" eb="2">
      <t>エイギョウ</t>
    </rPh>
    <rPh sb="2" eb="4">
      <t>ネンスウ</t>
    </rPh>
    <phoneticPr fontId="21"/>
  </si>
  <si>
    <t>年</t>
    <rPh sb="0" eb="1">
      <t>ネン</t>
    </rPh>
    <phoneticPr fontId="6"/>
  </si>
  <si>
    <t>20:長野県知事</t>
  </si>
  <si>
    <t>例)10　営業年数を入力してください。 創業から申請日まで（組織変更、合併等による期間の通算可）。
１年に満たない場合は0を入力してください。</t>
  </si>
  <si>
    <t>都道府県から入力してください。</t>
  </si>
  <si>
    <t>15:新潟県知事</t>
  </si>
  <si>
    <t>代表者役職</t>
    <rPh sb="0" eb="3">
      <t>ダイヒョウシャ</t>
    </rPh>
    <rPh sb="3" eb="5">
      <t>ヤクショク</t>
    </rPh>
    <phoneticPr fontId="21"/>
  </si>
  <si>
    <t>合計（人）</t>
  </si>
  <si>
    <t>受任者役職</t>
    <rPh sb="0" eb="2">
      <t>ジュニン</t>
    </rPh>
    <rPh sb="2" eb="3">
      <t>シャ</t>
    </rPh>
    <rPh sb="3" eb="5">
      <t>ヤクショク</t>
    </rPh>
    <phoneticPr fontId="21"/>
  </si>
  <si>
    <t>24:三重県知事</t>
  </si>
  <si>
    <t>12:千葉県知事</t>
  </si>
  <si>
    <t>タイル・れんが・ブロック</t>
  </si>
  <si>
    <t>07:福島県知事</t>
  </si>
  <si>
    <t>受任者氏名カナ</t>
    <rPh sb="0" eb="2">
      <t>ジュニン</t>
    </rPh>
    <rPh sb="2" eb="3">
      <t>シャ</t>
    </rPh>
    <rPh sb="3" eb="5">
      <t>シメイ</t>
    </rPh>
    <phoneticPr fontId="21"/>
  </si>
  <si>
    <t>受任者氏名</t>
    <rPh sb="0" eb="2">
      <t>ジュニン</t>
    </rPh>
    <rPh sb="2" eb="3">
      <t>シャ</t>
    </rPh>
    <rPh sb="3" eb="5">
      <t>シメイ</t>
    </rPh>
    <phoneticPr fontId="21"/>
  </si>
  <si>
    <t>010</t>
  </si>
  <si>
    <t>05:秋田県知事</t>
  </si>
  <si>
    <t>担当者氏名</t>
    <rPh sb="0" eb="3">
      <t>タントウシャ</t>
    </rPh>
    <rPh sb="3" eb="5">
      <t>シメイ</t>
    </rPh>
    <phoneticPr fontId="21"/>
  </si>
  <si>
    <t>30:和歌山県知事</t>
  </si>
  <si>
    <t>リストから選択してください。「その他」を選択した場合は、具体的な内容を入力してください。
個人住宅無償借受等、具体的に入力してください。</t>
    <rPh sb="20" eb="22">
      <t>センタク</t>
    </rPh>
    <rPh sb="28" eb="31">
      <t>グタイテキ</t>
    </rPh>
    <rPh sb="32" eb="34">
      <t>ナイヨウ</t>
    </rPh>
    <rPh sb="35" eb="37">
      <t>ニュウリョク</t>
    </rPh>
    <phoneticPr fontId="6"/>
  </si>
  <si>
    <t>25:滋賀県知事</t>
  </si>
  <si>
    <t>B.契約する営業所情報</t>
    <rPh sb="2" eb="4">
      <t>ケイヤク</t>
    </rPh>
    <rPh sb="6" eb="9">
      <t>エイギョウショ</t>
    </rPh>
    <rPh sb="9" eb="11">
      <t>ジョウホウ</t>
    </rPh>
    <phoneticPr fontId="6"/>
  </si>
  <si>
    <t>06:山形県知事</t>
  </si>
  <si>
    <t>C.担当者情報</t>
  </si>
  <si>
    <t>入札・契約権限の委任</t>
    <rPh sb="8" eb="10">
      <t>イニン</t>
    </rPh>
    <phoneticPr fontId="6"/>
  </si>
  <si>
    <t>行政書士氏名カナ</t>
    <rPh sb="0" eb="2">
      <t>ギョウセイ</t>
    </rPh>
    <rPh sb="2" eb="4">
      <t>ショシ</t>
    </rPh>
    <rPh sb="4" eb="6">
      <t>シメイ</t>
    </rPh>
    <phoneticPr fontId="21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</si>
  <si>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6"/>
  </si>
  <si>
    <t>E.経営情報</t>
    <rPh sb="2" eb="4">
      <t>ケイエイ</t>
    </rPh>
    <rPh sb="4" eb="6">
      <t>ジョウホウ</t>
    </rPh>
    <phoneticPr fontId="6"/>
  </si>
  <si>
    <t>積立金（千円）</t>
    <rPh sb="0" eb="3">
      <t>ツミタテキン</t>
    </rPh>
    <rPh sb="4" eb="6">
      <t>センエン</t>
    </rPh>
    <phoneticPr fontId="6"/>
  </si>
  <si>
    <t>03:岩手県知事</t>
  </si>
  <si>
    <t>23:愛知県知事</t>
  </si>
  <si>
    <t>%</t>
  </si>
  <si>
    <t>04:宮城県知事</t>
  </si>
  <si>
    <t>例)10　営業年数を入力してください。創業から申請日まで（組織変更、合併等による期間の通算可）。
１年に満たない場合は0を入力してください。</t>
  </si>
  <si>
    <t>020</t>
  </si>
  <si>
    <t>09:栃木県知事</t>
  </si>
  <si>
    <t>21:岐阜県知事</t>
  </si>
  <si>
    <t>32:島根県知事</t>
  </si>
  <si>
    <t>11:埼玉県知事</t>
  </si>
  <si>
    <t>13:東京都知事</t>
  </si>
  <si>
    <t>19:山梨県知事</t>
  </si>
  <si>
    <t>具体的な内容</t>
    <rPh sb="0" eb="3">
      <t>グタイテキ</t>
    </rPh>
    <rPh sb="4" eb="6">
      <t>ナイヨウ</t>
    </rPh>
    <phoneticPr fontId="6"/>
  </si>
  <si>
    <t>14:神奈川県知事</t>
  </si>
  <si>
    <t>17:石川県知事</t>
  </si>
  <si>
    <t>22:静岡県知事</t>
  </si>
  <si>
    <t>26:京都府知事</t>
  </si>
  <si>
    <t>27:大阪府知事</t>
  </si>
  <si>
    <t>28:兵庫県知事</t>
  </si>
  <si>
    <t>31:鳥取県知事</t>
  </si>
  <si>
    <t>33:岡山県知事</t>
  </si>
  <si>
    <t>34:広島県知事</t>
  </si>
  <si>
    <t>35:山口県知事</t>
  </si>
  <si>
    <t>外資比率 (%)</t>
    <rPh sb="0" eb="2">
      <t>ガイシ</t>
    </rPh>
    <rPh sb="2" eb="4">
      <t>ヒリツ</t>
    </rPh>
    <phoneticPr fontId="6"/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</si>
  <si>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</si>
  <si>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</si>
  <si>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</si>
  <si>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</si>
  <si>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</si>
  <si>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</si>
  <si>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</si>
  <si>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</si>
  <si>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</si>
  <si>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</si>
  <si>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</si>
  <si>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左官</t>
    <rPh sb="0" eb="2">
      <t>サカン</t>
    </rPh>
    <phoneticPr fontId="6"/>
  </si>
  <si>
    <t>営業所等の所有形態</t>
    <rPh sb="0" eb="3">
      <t>エイギョウショ</t>
    </rPh>
    <rPh sb="3" eb="4">
      <t>トウ</t>
    </rPh>
    <rPh sb="5" eb="9">
      <t>ショユウケイタイ</t>
    </rPh>
    <phoneticPr fontId="6"/>
  </si>
  <si>
    <t>47:沖縄県知事</t>
  </si>
  <si>
    <t>支店・営業所に入札・契約権限を委任する場合、(1)入札・契約権限の委任欄にリストから「する」を選択し、支店・営業所情報を入力してください。</t>
  </si>
  <si>
    <t>D.行政書士情報</t>
  </si>
  <si>
    <t>正式名称で入力してください。個人の場合は「代表者」と入力してください。</t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</si>
  <si>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6"/>
  </si>
  <si>
    <t>保有していない場合は、入力する必要はありません。</t>
    <rPh sb="0" eb="2">
      <t>ホユウ</t>
    </rPh>
    <rPh sb="7" eb="9">
      <t>バアイ</t>
    </rPh>
    <rPh sb="15" eb="17">
      <t>ヒツヨウ</t>
    </rPh>
    <phoneticPr fontId="6"/>
  </si>
  <si>
    <t>建設</t>
  </si>
  <si>
    <t>解体</t>
    <rPh sb="0" eb="2">
      <t>カイタイ</t>
    </rPh>
    <phoneticPr fontId="6"/>
  </si>
  <si>
    <t>半角の数字とハイフンで入力してください。保有していない場合は、入力する必要はありません。</t>
  </si>
  <si>
    <t>登記上の所在地</t>
    <rPh sb="0" eb="3">
      <t>トウキジョウ</t>
    </rPh>
    <rPh sb="4" eb="7">
      <t>ショザイチ</t>
    </rPh>
    <phoneticPr fontId="21"/>
  </si>
  <si>
    <t>行政書士が代理申請する場合、(1)代理申請欄にリストから「する」を選択し、行政書士情報を入力してください。</t>
    <rPh sb="0" eb="2">
      <t>ギョウセイ</t>
    </rPh>
    <rPh sb="2" eb="4">
      <t>ショシ</t>
    </rPh>
    <rPh sb="5" eb="7">
      <t>ダイリ</t>
    </rPh>
    <rPh sb="7" eb="9">
      <t>シンセイ</t>
    </rPh>
    <rPh sb="11" eb="13">
      <t>バアイ</t>
    </rPh>
    <rPh sb="17" eb="19">
      <t>ダイリ</t>
    </rPh>
    <rPh sb="19" eb="21">
      <t>シンセイ</t>
    </rPh>
    <rPh sb="21" eb="22">
      <t>ラン</t>
    </rPh>
    <rPh sb="33" eb="35">
      <t>センタク</t>
    </rPh>
    <rPh sb="37" eb="39">
      <t>ギョウセイ</t>
    </rPh>
    <rPh sb="39" eb="41">
      <t>ショシ</t>
    </rPh>
    <rPh sb="41" eb="43">
      <t>ジョウホウ</t>
    </rPh>
    <rPh sb="44" eb="46">
      <t>ニュウリョク</t>
    </rPh>
    <phoneticPr fontId="6"/>
  </si>
  <si>
    <t>登記の有無</t>
  </si>
  <si>
    <t>代理申請</t>
    <rPh sb="0" eb="2">
      <t>ダイリ</t>
    </rPh>
    <rPh sb="2" eb="4">
      <t>シンセイ</t>
    </rPh>
    <phoneticPr fontId="22"/>
  </si>
  <si>
    <t>総職員数(実人数)</t>
  </si>
  <si>
    <t>リストから選択してください。</t>
  </si>
  <si>
    <t>一致する</t>
  </si>
  <si>
    <t>しない</t>
  </si>
  <si>
    <t>外資状況</t>
    <rPh sb="0" eb="2">
      <t>ガイシ</t>
    </rPh>
    <rPh sb="2" eb="4">
      <t>ジョウキョウ</t>
    </rPh>
    <phoneticPr fontId="21"/>
  </si>
  <si>
    <t>該当する外資区分の選択欄にリストから「○」を選択してください。
(b)、(c)の場合は、国名を入力してください。
(d)の場合は、国名、外資比率を入力してください。3か国以上ある場合は上位2か国を入力してください。
外資とは、外国資本がおおむね50%を超える場合を指します。</t>
  </si>
  <si>
    <t>外資区分</t>
    <rPh sb="0" eb="2">
      <t>ガイシ</t>
    </rPh>
    <rPh sb="2" eb="4">
      <t>クブン</t>
    </rPh>
    <phoneticPr fontId="21"/>
  </si>
  <si>
    <t>選択</t>
    <rPh sb="0" eb="2">
      <t>センタク</t>
    </rPh>
    <phoneticPr fontId="21"/>
  </si>
  <si>
    <t>国名</t>
    <rPh sb="0" eb="1">
      <t>クニ</t>
    </rPh>
    <rPh sb="1" eb="2">
      <t>メイ</t>
    </rPh>
    <phoneticPr fontId="6"/>
  </si>
  <si>
    <t>(a)外資なし</t>
    <rPh sb="3" eb="5">
      <t>ガイシ</t>
    </rPh>
    <phoneticPr fontId="21"/>
  </si>
  <si>
    <t>040</t>
  </si>
  <si>
    <t>(b)外国籍会社</t>
    <rPh sb="3" eb="6">
      <t>ガイコクセキ</t>
    </rPh>
    <rPh sb="6" eb="8">
      <t>ガイシャ</t>
    </rPh>
    <phoneticPr fontId="21"/>
  </si>
  <si>
    <t>(c)日本国籍会社(外資比率100%)</t>
  </si>
  <si>
    <t>(d)日本国籍会社</t>
  </si>
  <si>
    <t>審査基準日</t>
    <rPh sb="0" eb="2">
      <t>シンサ</t>
    </rPh>
    <rPh sb="2" eb="5">
      <t>キジュンビ</t>
    </rPh>
    <phoneticPr fontId="21"/>
  </si>
  <si>
    <t>例)1000001　「-（ハイフン）」を使わず7桁の数字のみで入力してください。</t>
  </si>
  <si>
    <t>例)0000-00-0000　半角の数字とハイフンで入力してください。</t>
  </si>
  <si>
    <t>例)所長　正式名称で入力してください。</t>
  </si>
  <si>
    <t>営業所等の種類</t>
    <rPh sb="0" eb="3">
      <t>エイギョウショ</t>
    </rPh>
    <rPh sb="3" eb="4">
      <t>トウ</t>
    </rPh>
    <rPh sb="5" eb="7">
      <t>シュルイ</t>
    </rPh>
    <phoneticPr fontId="6"/>
  </si>
  <si>
    <t>資本金</t>
    <rPh sb="0" eb="2">
      <t>シホン</t>
    </rPh>
    <rPh sb="2" eb="3">
      <t>キン</t>
    </rPh>
    <phoneticPr fontId="6"/>
  </si>
  <si>
    <t>業種名</t>
    <rPh sb="0" eb="3">
      <t>ギョウシュメイ</t>
    </rPh>
    <phoneticPr fontId="6"/>
  </si>
  <si>
    <t>建築一式</t>
    <rPh sb="0" eb="2">
      <t>ケンチク</t>
    </rPh>
    <rPh sb="2" eb="4">
      <t>イッシキ</t>
    </rPh>
    <phoneticPr fontId="6"/>
  </si>
  <si>
    <t>大工</t>
    <rPh sb="0" eb="2">
      <t>ダイク</t>
    </rPh>
    <phoneticPr fontId="6"/>
  </si>
  <si>
    <t>法面処理</t>
    <rPh sb="0" eb="4">
      <t>ホウメンショリ</t>
    </rPh>
    <phoneticPr fontId="6"/>
  </si>
  <si>
    <t>石</t>
    <rPh sb="0" eb="1">
      <t>イシ</t>
    </rPh>
    <phoneticPr fontId="6"/>
  </si>
  <si>
    <t>屋根</t>
    <rPh sb="0" eb="2">
      <t>ヤネ</t>
    </rPh>
    <phoneticPr fontId="6"/>
  </si>
  <si>
    <t>電気</t>
    <rPh sb="0" eb="2">
      <t>デンキ</t>
    </rPh>
    <phoneticPr fontId="6"/>
  </si>
  <si>
    <t>管</t>
    <rPh sb="0" eb="1">
      <t>カン</t>
    </rPh>
    <phoneticPr fontId="6"/>
  </si>
  <si>
    <t>鋼橋上部</t>
    <rPh sb="0" eb="1">
      <t>ハガネ</t>
    </rPh>
    <rPh sb="1" eb="2">
      <t>ハシ</t>
    </rPh>
    <rPh sb="2" eb="3">
      <t>ジョウ</t>
    </rPh>
    <rPh sb="3" eb="4">
      <t>ブ</t>
    </rPh>
    <phoneticPr fontId="6"/>
  </si>
  <si>
    <t>鉄筋</t>
    <rPh sb="0" eb="2">
      <t>テッキン</t>
    </rPh>
    <phoneticPr fontId="6"/>
  </si>
  <si>
    <t>舗装</t>
    <rPh sb="0" eb="2">
      <t>ホソウ</t>
    </rPh>
    <phoneticPr fontId="6"/>
  </si>
  <si>
    <t>しゅんせつ</t>
  </si>
  <si>
    <t>板金</t>
    <rPh sb="0" eb="2">
      <t>バンキン</t>
    </rPh>
    <phoneticPr fontId="6"/>
  </si>
  <si>
    <t>ガラス</t>
  </si>
  <si>
    <t>塗装</t>
    <rPh sb="0" eb="2">
      <t>トソウ</t>
    </rPh>
    <phoneticPr fontId="6"/>
  </si>
  <si>
    <t>例)2023/4/1、R5/4/1</t>
  </si>
  <si>
    <t>防水</t>
    <rPh sb="0" eb="2">
      <t>ボウスイ</t>
    </rPh>
    <phoneticPr fontId="6"/>
  </si>
  <si>
    <t>090</t>
  </si>
  <si>
    <t>内装仕上</t>
    <rPh sb="0" eb="2">
      <t>ナイソウ</t>
    </rPh>
    <rPh sb="2" eb="4">
      <t>シア</t>
    </rPh>
    <phoneticPr fontId="6"/>
  </si>
  <si>
    <t>機械器具設置</t>
    <rPh sb="0" eb="2">
      <t>キカイ</t>
    </rPh>
    <rPh sb="2" eb="4">
      <t>キグ</t>
    </rPh>
    <rPh sb="4" eb="6">
      <t>セッチ</t>
    </rPh>
    <phoneticPr fontId="6"/>
  </si>
  <si>
    <t>熱絶縁</t>
    <rPh sb="0" eb="1">
      <t>ネツ</t>
    </rPh>
    <rPh sb="1" eb="3">
      <t>ゼツエン</t>
    </rPh>
    <phoneticPr fontId="6"/>
  </si>
  <si>
    <t>電気通信</t>
    <rPh sb="0" eb="2">
      <t>デンキ</t>
    </rPh>
    <rPh sb="2" eb="4">
      <t>ツウシン</t>
    </rPh>
    <phoneticPr fontId="6"/>
  </si>
  <si>
    <t>造園</t>
    <rPh sb="0" eb="2">
      <t>ゾウエン</t>
    </rPh>
    <phoneticPr fontId="6"/>
  </si>
  <si>
    <t>さく井</t>
    <rPh sb="2" eb="3">
      <t>イ</t>
    </rPh>
    <phoneticPr fontId="6"/>
  </si>
  <si>
    <t>建具</t>
    <rPh sb="0" eb="2">
      <t>タテグ</t>
    </rPh>
    <phoneticPr fontId="6"/>
  </si>
  <si>
    <t>規格</t>
    <rPh sb="0" eb="2">
      <t>キカク</t>
    </rPh>
    <phoneticPr fontId="21"/>
  </si>
  <si>
    <t>委任先の人数（人）</t>
    <rPh sb="0" eb="3">
      <t>イニンサキ</t>
    </rPh>
    <rPh sb="4" eb="6">
      <t>ニンズウ</t>
    </rPh>
    <rPh sb="7" eb="8">
      <t>ヒト</t>
    </rPh>
    <phoneticPr fontId="6"/>
  </si>
  <si>
    <t>水道施設</t>
    <rPh sb="0" eb="2">
      <t>スイドウ</t>
    </rPh>
    <rPh sb="2" eb="4">
      <t>シセツ</t>
    </rPh>
    <phoneticPr fontId="6"/>
  </si>
  <si>
    <t>消防施設</t>
    <rPh sb="0" eb="2">
      <t>ショウボウ</t>
    </rPh>
    <rPh sb="2" eb="4">
      <t>シセツ</t>
    </rPh>
    <phoneticPr fontId="6"/>
  </si>
  <si>
    <t>清掃施設</t>
    <rPh sb="0" eb="2">
      <t>セイソウ</t>
    </rPh>
    <rPh sb="2" eb="4">
      <t>シセツ</t>
    </rPh>
    <phoneticPr fontId="6"/>
  </si>
  <si>
    <t>011</t>
  </si>
  <si>
    <t>030</t>
  </si>
  <si>
    <t>050</t>
  </si>
  <si>
    <t>051</t>
  </si>
  <si>
    <t>資本金（千円）</t>
    <rPh sb="0" eb="3">
      <t>シホンキン</t>
    </rPh>
    <rPh sb="4" eb="6">
      <t>センエン</t>
    </rPh>
    <phoneticPr fontId="6"/>
  </si>
  <si>
    <t>060</t>
  </si>
  <si>
    <t>080</t>
  </si>
  <si>
    <t>070</t>
  </si>
  <si>
    <t>ISOの取得</t>
    <rPh sb="4" eb="6">
      <t>シュトク</t>
    </rPh>
    <phoneticPr fontId="6"/>
  </si>
  <si>
    <t>内線番号(</t>
    <rPh sb="0" eb="2">
      <t>ナイセン</t>
    </rPh>
    <rPh sb="2" eb="4">
      <t>バンゴウ</t>
    </rPh>
    <phoneticPr fontId="6"/>
  </si>
  <si>
    <t>)</t>
  </si>
  <si>
    <t>職員の数</t>
    <rPh sb="0" eb="2">
      <t>ショクイン</t>
    </rPh>
    <rPh sb="3" eb="4">
      <t>カズ</t>
    </rPh>
    <phoneticPr fontId="21"/>
  </si>
  <si>
    <t>その他の職員（人）</t>
    <rPh sb="2" eb="3">
      <t>タ</t>
    </rPh>
    <rPh sb="4" eb="6">
      <t>ショクイン</t>
    </rPh>
    <rPh sb="7" eb="8">
      <t>ヒト</t>
    </rPh>
    <phoneticPr fontId="21"/>
  </si>
  <si>
    <t>総合評点(P)</t>
    <rPh sb="0" eb="2">
      <t>ソウゴウ</t>
    </rPh>
    <rPh sb="2" eb="4">
      <t>ヒョウテン</t>
    </rPh>
    <phoneticPr fontId="6"/>
  </si>
  <si>
    <t>希望</t>
    <rPh sb="0" eb="2">
      <t>キボウ</t>
    </rPh>
    <phoneticPr fontId="6"/>
  </si>
  <si>
    <t>全体の人数(人)</t>
    <rPh sb="0" eb="2">
      <t>ゼンタイ</t>
    </rPh>
    <rPh sb="3" eb="5">
      <t>ニンズウ</t>
    </rPh>
    <rPh sb="6" eb="7">
      <t>ニン</t>
    </rPh>
    <phoneticPr fontId="6"/>
  </si>
  <si>
    <t>身体障害者を雇用している場合、身体障害者の職員の数を入力してください。</t>
    <rPh sb="0" eb="2">
      <t>シンタイ</t>
    </rPh>
    <rPh sb="2" eb="5">
      <t>ショウガイシャ</t>
    </rPh>
    <rPh sb="6" eb="8">
      <t>コヨウ</t>
    </rPh>
    <rPh sb="12" eb="14">
      <t>バアイ</t>
    </rPh>
    <rPh sb="15" eb="17">
      <t>シンタイ</t>
    </rPh>
    <rPh sb="17" eb="20">
      <t>ショウガイシャ</t>
    </rPh>
    <rPh sb="21" eb="23">
      <t>ショクイン</t>
    </rPh>
    <rPh sb="24" eb="25">
      <t>カズ</t>
    </rPh>
    <rPh sb="26" eb="28">
      <t>ニュウリョク</t>
    </rPh>
    <phoneticPr fontId="6"/>
  </si>
  <si>
    <t>ISO9001</t>
  </si>
  <si>
    <t>ISO14001</t>
  </si>
  <si>
    <t>ISO27001</t>
  </si>
  <si>
    <t>取得の有無</t>
    <rPh sb="0" eb="2">
      <t>シュトク</t>
    </rPh>
    <rPh sb="3" eb="5">
      <t>ウム</t>
    </rPh>
    <phoneticPr fontId="6"/>
  </si>
  <si>
    <t>リストから選択してください。「その他」を選択した場合は、具体的な内容を入力してください。</t>
    <rPh sb="20" eb="22">
      <t>センタク</t>
    </rPh>
    <rPh sb="28" eb="31">
      <t>グタイテキ</t>
    </rPh>
    <rPh sb="32" eb="34">
      <t>ナイヨウ</t>
    </rPh>
    <rPh sb="35" eb="37">
      <t>ニュウリョク</t>
    </rPh>
    <phoneticPr fontId="6"/>
  </si>
  <si>
    <t>①1級技術者(延べ)</t>
    <rPh sb="2" eb="3">
      <t>キュウ</t>
    </rPh>
    <rPh sb="3" eb="6">
      <t>ギジュツシャ</t>
    </rPh>
    <phoneticPr fontId="6"/>
  </si>
  <si>
    <t>②2級技術者(延べ)</t>
    <rPh sb="2" eb="6">
      <t>キュウギジュツシャ</t>
    </rPh>
    <phoneticPr fontId="6"/>
  </si>
  <si>
    <t>③その他の技術者(延べ)</t>
    <rPh sb="3" eb="4">
      <t>タ</t>
    </rPh>
    <rPh sb="5" eb="8">
      <t>ギジュツシャ</t>
    </rPh>
    <phoneticPr fontId="6"/>
  </si>
  <si>
    <t>技術職員数(延べ)</t>
  </si>
  <si>
    <t>(B)その他の職員(実人数)</t>
    <rPh sb="5" eb="6">
      <t>タ</t>
    </rPh>
    <rPh sb="7" eb="9">
      <t>ショクイン</t>
    </rPh>
    <phoneticPr fontId="6"/>
  </si>
  <si>
    <t>(A)技術職員(実人数)</t>
    <rPh sb="3" eb="5">
      <t>ギジュツ</t>
    </rPh>
    <rPh sb="5" eb="7">
      <t>ショクイン</t>
    </rPh>
    <phoneticPr fontId="6"/>
  </si>
  <si>
    <t>技術職員（人）</t>
    <rPh sb="2" eb="4">
      <t>ショクイン</t>
    </rPh>
    <phoneticPr fontId="6"/>
  </si>
  <si>
    <t>身体障害者の職員の数(実人数)</t>
    <rPh sb="0" eb="2">
      <t>シンタイ</t>
    </rPh>
    <rPh sb="2" eb="5">
      <t>ショウガイシャ</t>
    </rPh>
    <rPh sb="6" eb="8">
      <t>ショクイン</t>
    </rPh>
    <rPh sb="9" eb="10">
      <t>カズ</t>
    </rPh>
    <rPh sb="11" eb="12">
      <t>ジツ</t>
    </rPh>
    <rPh sb="12" eb="14">
      <t>ニンズウ</t>
    </rPh>
    <phoneticPr fontId="6"/>
  </si>
  <si>
    <t>順位
(市内業者のみ)</t>
    <rPh sb="4" eb="6">
      <t>シナイ</t>
    </rPh>
    <rPh sb="6" eb="8">
      <t>ギョウシャ</t>
    </rPh>
    <phoneticPr fontId="6"/>
  </si>
  <si>
    <t>土木一式(プレストレストコンクリート構造物は除く)</t>
    <rPh sb="0" eb="4">
      <t>ドボクイッシキ</t>
    </rPh>
    <rPh sb="18" eb="21">
      <t>コウゾウブツ</t>
    </rPh>
    <rPh sb="22" eb="23">
      <t>ノゾ</t>
    </rPh>
    <phoneticPr fontId="6"/>
  </si>
  <si>
    <t>とび・土工・コンクリート(法面処理は除く)</t>
    <rPh sb="3" eb="5">
      <t>ツチコウ</t>
    </rPh>
    <rPh sb="13" eb="15">
      <t>ノリメン</t>
    </rPh>
    <rPh sb="15" eb="17">
      <t>ショリ</t>
    </rPh>
    <rPh sb="18" eb="19">
      <t>ノゾ</t>
    </rPh>
    <phoneticPr fontId="6"/>
  </si>
  <si>
    <t>鋼構造物(鋼橋上部は除く)</t>
    <rPh sb="0" eb="1">
      <t>ハガネ</t>
    </rPh>
    <rPh sb="1" eb="2">
      <t>コウ</t>
    </rPh>
    <rPh sb="2" eb="4">
      <t>ゾウブツ</t>
    </rPh>
    <rPh sb="10" eb="11">
      <t>ノゾ</t>
    </rPh>
    <phoneticPr fontId="6"/>
  </si>
  <si>
    <t>技術者数(人）
(市内業者のみ)</t>
    <rPh sb="0" eb="4">
      <t>ギジュツシャスウ</t>
    </rPh>
    <rPh sb="5" eb="6">
      <t>ヒト</t>
    </rPh>
    <rPh sb="9" eb="11">
      <t>シナイ</t>
    </rPh>
    <rPh sb="11" eb="13">
      <t>ギョウシャ</t>
    </rPh>
    <phoneticPr fontId="6"/>
  </si>
  <si>
    <t>備考
(市内業者のみ)</t>
    <rPh sb="0" eb="2">
      <t>ビコウ</t>
    </rPh>
    <phoneticPr fontId="6"/>
  </si>
  <si>
    <t>例)カブシキガイシャスズキグミ　正式名称を全角カタカナで入力してください。</t>
  </si>
  <si>
    <t>例)株式会社鈴木組　正式名称で入力してください。</t>
  </si>
  <si>
    <t>登記、または住民票上の所在地と「(2)所在地」が一致しているかどうかを、リストから選択してください。</t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</si>
  <si>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6"/>
  </si>
  <si>
    <t>例)株式会社鈴木組　関西営業所
正式名称で入力してください。支店・営業所名は、１文字空けて入力してください。</t>
    <rPh sb="10" eb="12">
      <t>カンサイ</t>
    </rPh>
    <rPh sb="16" eb="18">
      <t>セイシキ</t>
    </rPh>
    <rPh sb="18" eb="20">
      <t>メイショウ</t>
    </rPh>
    <rPh sb="21" eb="23">
      <t>ニュウリョク</t>
    </rPh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6"/>
  </si>
  <si>
    <t>都道府県から入力してください。ビル名・マンション名等は全角１文字分空けて入力してください。</t>
  </si>
  <si>
    <t>例)カブシキガイシャスズキグミ　カンサイエイギョウショ
正式名称を全角カタカナで入力してください。支店・営業所名は、１文字空けて入力してください。</t>
  </si>
  <si>
    <t>相生市 一般競争(指名競争)参加資格審査申請書【建設工事】</t>
    <rPh sb="0" eb="3">
      <t>アイオイシ</t>
    </rPh>
    <phoneticPr fontId="6"/>
  </si>
  <si>
    <t>相生市内での営業年数</t>
    <rPh sb="0" eb="2">
      <t>アイオイ</t>
    </rPh>
    <rPh sb="2" eb="4">
      <t>シナイ</t>
    </rPh>
    <rPh sb="6" eb="10">
      <t>エイギョウネンスウ</t>
    </rPh>
    <phoneticPr fontId="6"/>
  </si>
  <si>
    <t>相生市内での納税の有無</t>
    <rPh sb="0" eb="2">
      <t>アイオイ</t>
    </rPh>
    <rPh sb="2" eb="4">
      <t>シナイ</t>
    </rPh>
    <rPh sb="6" eb="8">
      <t>ノウゼイ</t>
    </rPh>
    <rPh sb="9" eb="11">
      <t>ウム</t>
    </rPh>
    <phoneticPr fontId="6"/>
  </si>
  <si>
    <t>市内業者(相生市内に本店・支店、営業所等のある業者)は希望、順位、総合評点、年間平均完成工事高、技術者数、備考欄を入力してください。
それ以外の業者は希望、総合評点欄を入力してください。
希望業種は審査基準日現在で、許可を受けているものに限ります。
工事を希望する場合、希望欄にリストから「○」を選択してください。
順位欄は、希望に「○」をした業種から、第１希望には「①」、第２希望には「②」、第3希望には「③」をリストから選択してください。
年間平均完成工事高 合計欄は、経営規模等評価結果通知書・総合評定値通知書の完成工事高 年平均の合計欄の金額を入力してください。</t>
    <rPh sb="5" eb="7">
      <t>アイオイ</t>
    </rPh>
    <rPh sb="27" eb="29">
      <t>キボウ</t>
    </rPh>
    <rPh sb="30" eb="32">
      <t>ジュンイ</t>
    </rPh>
    <rPh sb="33" eb="37">
      <t>ソウゴウヒョウテン</t>
    </rPh>
    <rPh sb="48" eb="50">
      <t>シナイ</t>
    </rPh>
    <rPh sb="53" eb="55">
      <t>ジュンイ</t>
    </rPh>
    <rPh sb="69" eb="71">
      <t>イガイ</t>
    </rPh>
    <rPh sb="72" eb="74">
      <t>ギョウシャ</t>
    </rPh>
    <rPh sb="75" eb="77">
      <t>キボウ</t>
    </rPh>
    <rPh sb="78" eb="82">
      <t>ソウゴウヒョウテン</t>
    </rPh>
    <rPh sb="82" eb="83">
      <t>ラン</t>
    </rPh>
    <rPh sb="84" eb="86">
      <t>ニュウリョク</t>
    </rPh>
    <rPh sb="103" eb="105">
      <t>ビコウ</t>
    </rPh>
    <rPh sb="125" eb="127">
      <t>コウジ</t>
    </rPh>
    <rPh sb="128" eb="130">
      <t>キボウ</t>
    </rPh>
    <rPh sb="132" eb="134">
      <t>バアイ</t>
    </rPh>
    <rPh sb="135" eb="138">
      <t>キボウラン</t>
    </rPh>
    <rPh sb="148" eb="150">
      <t>センタク</t>
    </rPh>
    <rPh sb="222" eb="224">
      <t>ネンカン</t>
    </rPh>
    <rPh sb="224" eb="226">
      <t>ヘイキン</t>
    </rPh>
    <rPh sb="226" eb="228">
      <t>カンセイ</t>
    </rPh>
    <rPh sb="228" eb="231">
      <t>コウジダカ</t>
    </rPh>
    <rPh sb="232" eb="234">
      <t>ゴウケイ</t>
    </rPh>
    <rPh sb="234" eb="235">
      <t>ラン</t>
    </rPh>
    <rPh sb="242" eb="246">
      <t>ヒョウカケッカ</t>
    </rPh>
    <rPh sb="246" eb="249">
      <t>ツウチショ</t>
    </rPh>
    <rPh sb="259" eb="261">
      <t>カンセイ</t>
    </rPh>
    <rPh sb="261" eb="264">
      <t>コウジダカ</t>
    </rPh>
    <rPh sb="265" eb="268">
      <t>ネンヘイキン</t>
    </rPh>
    <rPh sb="269" eb="271">
      <t>ゴウケイ</t>
    </rPh>
    <rPh sb="271" eb="272">
      <t>ラン</t>
    </rPh>
    <rPh sb="273" eb="275">
      <t>キンガク</t>
    </rPh>
    <rPh sb="276" eb="278">
      <t>ニュウリョク</t>
    </rPh>
    <phoneticPr fontId="6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</si>
  <si>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</si>
  <si>
    <t>（本店を含めない）</t>
    <rPh sb="1" eb="3">
      <t>ホンテン</t>
    </rPh>
    <rPh sb="4" eb="5">
      <t>フク</t>
    </rPh>
    <phoneticPr fontId="6"/>
  </si>
  <si>
    <t>28_相生市</t>
  </si>
  <si>
    <t>令和6、7年度において、建設工事に係る競争に参加する資格の審査を申請します。</t>
    <rPh sb="0" eb="2">
      <t>レイワ</t>
    </rPh>
    <rPh sb="5" eb="7">
      <t>ネンド</t>
    </rPh>
    <rPh sb="12" eb="14">
      <t>ケンセツ</t>
    </rPh>
    <rPh sb="14" eb="16">
      <t>コウジ</t>
    </rPh>
    <rPh sb="17" eb="18">
      <t>カカ</t>
    </rPh>
    <rPh sb="19" eb="21">
      <t>キョウソウ</t>
    </rPh>
    <rPh sb="22" eb="24">
      <t>サンカ</t>
    </rPh>
    <rPh sb="26" eb="28">
      <t>シカク</t>
    </rPh>
    <rPh sb="29" eb="31">
      <t>シンサ</t>
    </rPh>
    <rPh sb="32" eb="34">
      <t>シンセイ</t>
    </rPh>
    <phoneticPr fontId="6"/>
  </si>
  <si>
    <t>例)2023/4/1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</si>
</sst>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0_);[Red]\(0\)"/>
    <numFmt numFmtId="177" formatCode="\(#\)"/>
    <numFmt numFmtId="178" formatCode="0000000"/>
    <numFmt numFmtId="179" formatCode="#,##0_ ;[Red]\-#,##0\ "/>
    <numFmt numFmtId="180" formatCode="000\-0000"/>
    <numFmt numFmtId="181" formatCode="#,##0_ "/>
    <numFmt numFmtId="182" formatCode="ggge&quot;年&quot;m&quot;月&quot;d&quot;日&quot;"/>
    <numFmt numFmtId="183" formatCode="#,##0;[Red]#,##0"/>
    <numFmt numFmtId="184" formatCode="&quot;Ver.&quot;yyyymmdd"/>
  </numFmts>
  <fonts count="23">
    <font>
      <sz val="11"/>
      <color theme="1"/>
      <name val="ＭＳ Ｐゴシック"/>
      <family val="3"/>
      <scheme val="minor"/>
    </font>
    <font>
      <sz val="9"/>
      <color indexed="8"/>
      <name val="ＭＳ 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9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rgb="FF000000"/>
      <name val="ＭＳ ゴシック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theme="1" tint="5.e-002"/>
      <name val="ＭＳ ゴシック"/>
      <family val="3"/>
    </font>
    <font>
      <sz val="11"/>
      <color theme="1" tint="5.e-002"/>
      <name val="ＭＳ ゴシック"/>
      <family val="3"/>
    </font>
    <font>
      <sz val="11"/>
      <color rgb="FFFF0000"/>
      <name val="ＭＳ ゴシック"/>
      <family val="3"/>
    </font>
    <font>
      <sz val="10"/>
      <color rgb="FF0D0D0D"/>
      <name val="ＭＳ ゴシック"/>
      <family val="3"/>
    </font>
    <font>
      <u/>
      <sz val="11"/>
      <color theme="10"/>
      <name val="ＭＳ Ｐゴシック"/>
      <family val="2"/>
      <scheme val="minor"/>
    </font>
    <font>
      <u/>
      <sz val="11"/>
      <color rgb="FF0070C0"/>
      <name val="ＭＳ ゴシック"/>
      <family val="3"/>
    </font>
    <font>
      <u/>
      <sz val="11"/>
      <color theme="10"/>
      <name val="ＭＳ ゴシック"/>
      <family val="3"/>
    </font>
    <font>
      <sz val="6"/>
      <color auto="1"/>
      <name val="ＭＳ ゴシック"/>
      <family val="3"/>
    </font>
    <font>
      <sz val="11"/>
      <color rgb="FF9C0006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DFC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7" fillId="0" borderId="0" xfId="4" applyFont="1" applyProtection="1">
      <alignment vertical="center"/>
    </xf>
    <xf numFmtId="0" fontId="7" fillId="2" borderId="0" xfId="4" applyFont="1" applyFill="1" applyProtection="1">
      <alignment vertical="center"/>
    </xf>
    <xf numFmtId="176" fontId="7" fillId="0" borderId="0" xfId="5" applyNumberFormat="1" applyFont="1" applyProtection="1">
      <alignment vertical="center"/>
    </xf>
    <xf numFmtId="0" fontId="7" fillId="0" borderId="0" xfId="5" applyNumberFormat="1" applyFont="1" applyAlignment="1" applyProtection="1">
      <alignment horizontal="left" vertical="center"/>
    </xf>
    <xf numFmtId="0" fontId="7" fillId="2" borderId="1" xfId="5" applyFont="1" applyFill="1" applyBorder="1" applyProtection="1">
      <alignment vertical="center"/>
    </xf>
    <xf numFmtId="0" fontId="7" fillId="0" borderId="1" xfId="5" applyFont="1" applyBorder="1" applyProtection="1">
      <alignment vertical="center"/>
    </xf>
    <xf numFmtId="0" fontId="8" fillId="0" borderId="0" xfId="4" applyFont="1" applyProtection="1">
      <alignment vertical="center"/>
    </xf>
    <xf numFmtId="0" fontId="9" fillId="0" borderId="0" xfId="4" applyFont="1" applyProtection="1">
      <alignment vertical="center"/>
    </xf>
    <xf numFmtId="0" fontId="10" fillId="0" borderId="2" xfId="4" applyFont="1" applyBorder="1" applyProtection="1">
      <alignment vertical="center"/>
    </xf>
    <xf numFmtId="0" fontId="10" fillId="0" borderId="3" xfId="4" applyFont="1" applyBorder="1" applyProtection="1">
      <alignment vertical="center"/>
    </xf>
    <xf numFmtId="0" fontId="10" fillId="0" borderId="4" xfId="4" applyFont="1" applyBorder="1" applyProtection="1">
      <alignment vertical="center"/>
    </xf>
    <xf numFmtId="0" fontId="11" fillId="0" borderId="2" xfId="0" applyFont="1" applyBorder="1" applyAlignment="1" applyProtection="1">
      <alignment horizontal="left" vertical="center" indent="1"/>
    </xf>
    <xf numFmtId="0" fontId="11" fillId="0" borderId="3" xfId="0" applyFont="1" applyBorder="1" applyProtection="1">
      <alignment vertical="center"/>
    </xf>
    <xf numFmtId="177" fontId="7" fillId="0" borderId="3" xfId="0" applyNumberFormat="1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1" fillId="0" borderId="3" xfId="0" applyFont="1" applyBorder="1" applyAlignment="1" applyProtection="1">
      <alignment horizontal="left" vertical="center" indent="1"/>
    </xf>
    <xf numFmtId="177" fontId="7" fillId="2" borderId="3" xfId="0" applyNumberFormat="1" applyFont="1" applyFill="1" applyBorder="1" applyProtection="1">
      <alignment vertical="center"/>
    </xf>
    <xf numFmtId="177" fontId="7" fillId="2" borderId="0" xfId="0" applyNumberFormat="1" applyFont="1" applyFill="1" applyProtection="1">
      <alignment vertical="center"/>
    </xf>
    <xf numFmtId="0" fontId="7" fillId="2" borderId="3" xfId="0" applyFont="1" applyFill="1" applyBorder="1" applyProtection="1">
      <alignment vertical="center"/>
    </xf>
    <xf numFmtId="0" fontId="7" fillId="0" borderId="3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7" fillId="2" borderId="0" xfId="0" applyFont="1" applyFill="1" applyAlignment="1" applyProtection="1">
      <alignment horizontal="left" vertical="center" indent="1"/>
    </xf>
    <xf numFmtId="0" fontId="12" fillId="0" borderId="3" xfId="0" applyFont="1" applyBorder="1" applyAlignment="1" applyProtection="1">
      <alignment horizontal="left" vertical="center" indent="1"/>
    </xf>
    <xf numFmtId="0" fontId="11" fillId="0" borderId="5" xfId="0" applyFont="1" applyBorder="1" applyProtection="1">
      <alignment vertical="center"/>
    </xf>
    <xf numFmtId="177" fontId="7" fillId="0" borderId="5" xfId="0" applyNumberFormat="1" applyFont="1" applyBorder="1" applyProtection="1">
      <alignment vertical="center"/>
    </xf>
    <xf numFmtId="177" fontId="7" fillId="0" borderId="1" xfId="0" applyNumberFormat="1" applyFont="1" applyBorder="1" applyProtection="1">
      <alignment vertical="center"/>
    </xf>
    <xf numFmtId="0" fontId="10" fillId="0" borderId="6" xfId="4" applyFont="1" applyBorder="1" applyProtection="1">
      <alignment vertical="center"/>
    </xf>
    <xf numFmtId="0" fontId="10" fillId="0" borderId="0" xfId="4" applyFont="1" applyProtection="1">
      <alignment vertical="center"/>
    </xf>
    <xf numFmtId="0" fontId="10" fillId="0" borderId="7" xfId="4" applyFont="1" applyBorder="1" applyProtection="1">
      <alignment vertical="center"/>
    </xf>
    <xf numFmtId="0" fontId="11" fillId="0" borderId="6" xfId="0" applyFont="1" applyBorder="1" applyAlignment="1" applyProtection="1">
      <alignment horizontal="left" vertical="center" indent="1"/>
    </xf>
    <xf numFmtId="0" fontId="11" fillId="0" borderId="0" xfId="0" applyFont="1" applyProtection="1">
      <alignment vertical="center"/>
    </xf>
    <xf numFmtId="177" fontId="7" fillId="0" borderId="0" xfId="0" applyNumberFormat="1" applyFont="1" applyProtection="1">
      <alignment vertical="center"/>
    </xf>
    <xf numFmtId="0" fontId="7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 indent="1"/>
    </xf>
    <xf numFmtId="0" fontId="15" fillId="2" borderId="0" xfId="0" applyFont="1" applyFill="1" applyProtection="1">
      <alignment vertical="center"/>
    </xf>
    <xf numFmtId="0" fontId="12" fillId="0" borderId="0" xfId="0" applyFont="1" applyAlignment="1" applyProtection="1">
      <alignment horizontal="left" vertical="center" indent="1"/>
    </xf>
    <xf numFmtId="0" fontId="13" fillId="0" borderId="7" xfId="0" applyFont="1" applyBorder="1" applyAlignment="1" applyProtection="1">
      <alignment vertical="center" wrapText="1"/>
    </xf>
    <xf numFmtId="0" fontId="7" fillId="0" borderId="8" xfId="0" applyFont="1" applyBorder="1" applyProtection="1">
      <alignment vertical="center"/>
    </xf>
    <xf numFmtId="0" fontId="7" fillId="0" borderId="9" xfId="4" quotePrefix="1" applyFont="1" applyBorder="1" applyAlignment="1" applyProtection="1">
      <alignment horizontal="left" vertical="center"/>
    </xf>
    <xf numFmtId="0" fontId="7" fillId="0" borderId="10" xfId="4" quotePrefix="1" applyFont="1" applyBorder="1" applyAlignment="1" applyProtection="1">
      <alignment horizontal="left" vertical="center"/>
    </xf>
    <xf numFmtId="0" fontId="7" fillId="0" borderId="10" xfId="4" applyFont="1" applyBorder="1" applyAlignment="1" applyProtection="1">
      <alignment horizontal="left" vertical="center"/>
    </xf>
    <xf numFmtId="0" fontId="7" fillId="0" borderId="11" xfId="4" applyFont="1" applyBorder="1" applyAlignment="1" applyProtection="1">
      <alignment horizontal="left" vertical="center"/>
    </xf>
    <xf numFmtId="0" fontId="7" fillId="0" borderId="8" xfId="4" applyFont="1" applyBorder="1" applyAlignment="1" applyProtection="1">
      <alignment horizontal="right" vertical="center"/>
    </xf>
    <xf numFmtId="0" fontId="14" fillId="0" borderId="0" xfId="4" applyFont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15" xfId="4" applyFont="1" applyBorder="1" applyAlignment="1" applyProtection="1">
      <alignment horizontal="right" vertical="center"/>
    </xf>
    <xf numFmtId="0" fontId="7" fillId="0" borderId="16" xfId="4" applyFont="1" applyBorder="1" applyProtection="1">
      <alignment vertical="center"/>
    </xf>
    <xf numFmtId="0" fontId="7" fillId="0" borderId="17" xfId="4" applyFont="1" applyBorder="1" applyAlignment="1" applyProtection="1">
      <alignment horizontal="left" vertical="center"/>
    </xf>
    <xf numFmtId="0" fontId="7" fillId="0" borderId="18" xfId="4" applyFont="1" applyBorder="1" applyProtection="1">
      <alignment vertical="center"/>
    </xf>
    <xf numFmtId="0" fontId="7" fillId="0" borderId="19" xfId="4" applyFont="1" applyBorder="1" applyAlignment="1" applyProtection="1">
      <alignment horizontal="left" vertical="center"/>
    </xf>
    <xf numFmtId="0" fontId="7" fillId="0" borderId="20" xfId="4" applyFont="1" applyBorder="1" applyProtection="1">
      <alignment vertical="center"/>
    </xf>
    <xf numFmtId="0" fontId="7" fillId="0" borderId="21" xfId="4" applyFont="1" applyBorder="1" applyProtection="1">
      <alignment vertical="center"/>
    </xf>
    <xf numFmtId="0" fontId="7" fillId="0" borderId="12" xfId="4" applyFont="1" applyBorder="1" applyProtection="1">
      <alignment vertical="center"/>
    </xf>
    <xf numFmtId="0" fontId="7" fillId="0" borderId="14" xfId="4" applyFont="1" applyBorder="1" applyProtection="1">
      <alignment vertical="center"/>
    </xf>
    <xf numFmtId="0" fontId="7" fillId="0" borderId="22" xfId="4" applyFont="1" applyBorder="1" applyProtection="1">
      <alignment vertical="center"/>
    </xf>
    <xf numFmtId="0" fontId="7" fillId="0" borderId="14" xfId="5" applyFont="1" applyBorder="1" applyAlignment="1" applyProtection="1">
      <alignment horizontal="left" vertical="center"/>
    </xf>
    <xf numFmtId="49" fontId="7" fillId="3" borderId="23" xfId="5" applyNumberFormat="1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</xf>
    <xf numFmtId="0" fontId="13" fillId="0" borderId="7" xfId="0" applyFont="1" applyBorder="1" applyProtection="1">
      <alignment vertical="center"/>
    </xf>
    <xf numFmtId="0" fontId="7" fillId="0" borderId="24" xfId="0" applyFont="1" applyBorder="1" applyProtection="1">
      <alignment vertical="center"/>
    </xf>
    <xf numFmtId="0" fontId="7" fillId="0" borderId="25" xfId="4" applyFont="1" applyBorder="1" applyAlignment="1" applyProtection="1">
      <alignment vertical="center" wrapText="1"/>
    </xf>
    <xf numFmtId="0" fontId="7" fillId="0" borderId="26" xfId="4" applyFont="1" applyBorder="1" applyProtection="1">
      <alignment vertical="center"/>
    </xf>
    <xf numFmtId="0" fontId="7" fillId="0" borderId="26" xfId="4" applyFont="1" applyBorder="1" applyAlignment="1" applyProtection="1">
      <alignment vertical="center" wrapText="1"/>
    </xf>
    <xf numFmtId="0" fontId="7" fillId="0" borderId="27" xfId="4" applyFont="1" applyBorder="1" applyProtection="1">
      <alignment vertical="center"/>
    </xf>
    <xf numFmtId="0" fontId="7" fillId="0" borderId="24" xfId="4" applyFont="1" applyBorder="1" applyAlignment="1" applyProtection="1">
      <alignment horizontal="right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left" vertical="top"/>
    </xf>
    <xf numFmtId="0" fontId="7" fillId="0" borderId="7" xfId="0" applyFont="1" applyBorder="1" applyAlignment="1" applyProtection="1">
      <alignment horizontal="left" vertical="top"/>
    </xf>
    <xf numFmtId="0" fontId="7" fillId="0" borderId="28" xfId="4" applyFont="1" applyBorder="1" applyProtection="1">
      <alignment vertical="center"/>
    </xf>
    <xf numFmtId="0" fontId="7" fillId="0" borderId="30" xfId="4" applyFont="1" applyBorder="1" applyProtection="1">
      <alignment vertical="center"/>
    </xf>
    <xf numFmtId="0" fontId="7" fillId="0" borderId="31" xfId="4" applyFont="1" applyBorder="1" applyProtection="1">
      <alignment vertical="center"/>
    </xf>
    <xf numFmtId="0" fontId="7" fillId="0" borderId="30" xfId="5" applyFont="1" applyBorder="1" applyAlignment="1" applyProtection="1">
      <alignment horizontal="left" vertical="center"/>
    </xf>
    <xf numFmtId="0" fontId="7" fillId="3" borderId="32" xfId="5" applyFont="1" applyFill="1" applyBorder="1" applyAlignment="1" applyProtection="1">
      <alignment horizontal="left" vertical="center"/>
      <protection locked="0"/>
    </xf>
    <xf numFmtId="0" fontId="7" fillId="0" borderId="28" xfId="4" applyFont="1" applyBorder="1" applyAlignment="1" applyProtection="1">
      <alignment vertical="center" wrapText="1"/>
    </xf>
    <xf numFmtId="0" fontId="7" fillId="0" borderId="29" xfId="4" applyFont="1" applyBorder="1" applyProtection="1">
      <alignment vertical="center"/>
    </xf>
    <xf numFmtId="0" fontId="7" fillId="0" borderId="29" xfId="4" applyFont="1" applyBorder="1" applyAlignment="1" applyProtection="1">
      <alignment vertical="center" wrapText="1"/>
    </xf>
    <xf numFmtId="0" fontId="7" fillId="0" borderId="32" xfId="4" applyFont="1" applyBorder="1" applyProtection="1">
      <alignment vertical="center"/>
    </xf>
    <xf numFmtId="0" fontId="9" fillId="0" borderId="7" xfId="4" applyFont="1" applyBorder="1" applyProtection="1">
      <alignment vertical="center"/>
    </xf>
    <xf numFmtId="0" fontId="11" fillId="0" borderId="33" xfId="0" applyFont="1" applyBorder="1" applyAlignment="1" applyProtection="1">
      <alignment horizontal="left" vertical="center" indent="1"/>
    </xf>
    <xf numFmtId="0" fontId="7" fillId="0" borderId="34" xfId="4" applyFont="1" applyBorder="1" applyProtection="1">
      <alignment vertical="center"/>
    </xf>
    <xf numFmtId="0" fontId="7" fillId="0" borderId="35" xfId="4" applyFont="1" applyBorder="1" applyProtection="1">
      <alignment vertical="center"/>
    </xf>
    <xf numFmtId="0" fontId="7" fillId="0" borderId="36" xfId="4" applyFont="1" applyBorder="1" applyProtection="1">
      <alignment vertical="center"/>
    </xf>
    <xf numFmtId="0" fontId="7" fillId="0" borderId="37" xfId="5" applyFont="1" applyBorder="1" applyProtection="1">
      <alignment vertical="center"/>
    </xf>
    <xf numFmtId="0" fontId="7" fillId="0" borderId="34" xfId="5" applyFont="1" applyBorder="1" applyAlignment="1" applyProtection="1">
      <alignment horizontal="left" vertical="center"/>
    </xf>
    <xf numFmtId="0" fontId="7" fillId="0" borderId="38" xfId="5" applyFont="1" applyBorder="1" applyAlignment="1" applyProtection="1">
      <alignment horizontal="left" vertical="center"/>
    </xf>
    <xf numFmtId="0" fontId="7" fillId="0" borderId="35" xfId="5" applyFont="1" applyBorder="1" applyAlignment="1" applyProtection="1">
      <alignment horizontal="left" vertical="center"/>
    </xf>
    <xf numFmtId="0" fontId="7" fillId="3" borderId="39" xfId="5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Protection="1">
      <alignment vertical="center"/>
    </xf>
    <xf numFmtId="0" fontId="13" fillId="0" borderId="0" xfId="0" applyFont="1" applyAlignment="1" applyProtection="1">
      <alignment horizontal="right" vertical="top"/>
    </xf>
    <xf numFmtId="178" fontId="7" fillId="3" borderId="0" xfId="0" applyNumberFormat="1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 shrinkToFit="1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right" vertical="top"/>
    </xf>
    <xf numFmtId="0" fontId="16" fillId="0" borderId="7" xfId="0" applyFont="1" applyBorder="1" applyAlignment="1" applyProtection="1">
      <alignment vertical="top"/>
    </xf>
    <xf numFmtId="49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9" fontId="7" fillId="0" borderId="0" xfId="4" applyNumberFormat="1" applyFont="1" applyProtection="1">
      <alignment vertical="center"/>
    </xf>
    <xf numFmtId="0" fontId="13" fillId="0" borderId="7" xfId="0" applyFont="1" applyBorder="1" applyAlignment="1" applyProtection="1">
      <alignment horizontal="right" vertical="top"/>
    </xf>
    <xf numFmtId="49" fontId="7" fillId="0" borderId="6" xfId="0" applyNumberFormat="1" applyFont="1" applyBorder="1" applyProtection="1">
      <alignment vertical="center"/>
    </xf>
    <xf numFmtId="49" fontId="16" fillId="0" borderId="7" xfId="0" applyNumberFormat="1" applyFont="1" applyBorder="1" applyAlignment="1" applyProtection="1">
      <alignment vertical="top"/>
    </xf>
    <xf numFmtId="0" fontId="11" fillId="0" borderId="4" xfId="0" applyFont="1" applyBorder="1" applyAlignment="1" applyProtection="1">
      <alignment horizontal="left" vertical="center" indent="1"/>
    </xf>
    <xf numFmtId="38" fontId="7" fillId="3" borderId="0" xfId="0" applyNumberFormat="1" applyFont="1" applyFill="1" applyAlignment="1" applyProtection="1">
      <alignment horizontal="right" vertical="center"/>
      <protection locked="0"/>
    </xf>
    <xf numFmtId="0" fontId="7" fillId="0" borderId="8" xfId="4" applyFont="1" applyBorder="1" applyAlignment="1" applyProtection="1">
      <alignment horizontal="center" vertical="center"/>
    </xf>
    <xf numFmtId="38" fontId="7" fillId="3" borderId="12" xfId="0" applyNumberFormat="1" applyFont="1" applyFill="1" applyBorder="1" applyAlignment="1" applyProtection="1">
      <alignment horizontal="right" vertical="center"/>
      <protection locked="0"/>
    </xf>
    <xf numFmtId="38" fontId="7" fillId="3" borderId="13" xfId="0" applyNumberFormat="1" applyFont="1" applyFill="1" applyBorder="1" applyAlignment="1" applyProtection="1">
      <alignment horizontal="right" vertical="center"/>
      <protection locked="0"/>
    </xf>
    <xf numFmtId="38" fontId="7" fillId="0" borderId="23" xfId="0" applyNumberFormat="1" applyFont="1" applyBorder="1" applyAlignment="1" applyProtection="1">
      <alignment horizontal="right" vertical="center"/>
    </xf>
    <xf numFmtId="38" fontId="7" fillId="2" borderId="0" xfId="0" applyNumberFormat="1" applyFont="1" applyFill="1" applyProtection="1">
      <alignment vertical="center"/>
    </xf>
    <xf numFmtId="38" fontId="7" fillId="3" borderId="40" xfId="0" applyNumberFormat="1" applyFont="1" applyFill="1" applyBorder="1" applyAlignment="1" applyProtection="1">
      <alignment horizontal="right" vertical="center"/>
      <protection locked="0"/>
    </xf>
    <xf numFmtId="38" fontId="7" fillId="0" borderId="22" xfId="4" applyNumberFormat="1" applyFont="1" applyBorder="1" applyAlignment="1" applyProtection="1">
      <alignment horizontal="right" vertical="center"/>
    </xf>
    <xf numFmtId="38" fontId="7" fillId="0" borderId="0" xfId="4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top"/>
    </xf>
    <xf numFmtId="49" fontId="7" fillId="0" borderId="8" xfId="0" applyNumberFormat="1" applyFont="1" applyBorder="1" applyAlignment="1" applyProtection="1">
      <alignment horizontal="left" vertical="center"/>
    </xf>
    <xf numFmtId="49" fontId="7" fillId="3" borderId="12" xfId="5" applyNumberFormat="1" applyFont="1" applyFill="1" applyBorder="1" applyAlignment="1" applyProtection="1">
      <alignment horizontal="left" vertical="center"/>
      <protection locked="0"/>
    </xf>
    <xf numFmtId="49" fontId="7" fillId="3" borderId="13" xfId="5" applyNumberFormat="1" applyFont="1" applyFill="1" applyBorder="1" applyAlignment="1" applyProtection="1">
      <alignment horizontal="left" vertical="center"/>
      <protection locked="0"/>
    </xf>
    <xf numFmtId="179" fontId="7" fillId="0" borderId="0" xfId="5" applyNumberFormat="1" applyFont="1" applyProtection="1">
      <alignment vertical="center"/>
    </xf>
    <xf numFmtId="38" fontId="7" fillId="3" borderId="23" xfId="5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Border="1" applyProtection="1">
      <alignment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41" xfId="0" applyFont="1" applyBorder="1" applyProtection="1">
      <alignment vertical="center"/>
    </xf>
    <xf numFmtId="0" fontId="7" fillId="0" borderId="9" xfId="4" applyFont="1" applyBorder="1" applyAlignment="1" applyProtection="1">
      <alignment vertical="center" wrapText="1"/>
    </xf>
    <xf numFmtId="0" fontId="7" fillId="0" borderId="10" xfId="4" applyFont="1" applyBorder="1" applyProtection="1">
      <alignment vertical="center"/>
    </xf>
    <xf numFmtId="0" fontId="7" fillId="0" borderId="10" xfId="4" applyFont="1" applyBorder="1" applyAlignment="1" applyProtection="1">
      <alignment vertical="center" wrapText="1"/>
    </xf>
    <xf numFmtId="0" fontId="7" fillId="0" borderId="42" xfId="4" applyFont="1" applyBorder="1" applyProtection="1">
      <alignment vertical="center"/>
    </xf>
    <xf numFmtId="0" fontId="13" fillId="0" borderId="0" xfId="0" applyFont="1" applyAlignment="1" applyProtection="1">
      <alignment vertical="top"/>
    </xf>
    <xf numFmtId="180" fontId="7" fillId="3" borderId="0" xfId="0" applyNumberFormat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 wrapText="1"/>
    </xf>
    <xf numFmtId="0" fontId="13" fillId="0" borderId="7" xfId="0" applyFont="1" applyBorder="1" applyAlignment="1" applyProtection="1">
      <alignment vertical="top"/>
    </xf>
    <xf numFmtId="0" fontId="7" fillId="0" borderId="37" xfId="0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left" vertical="top"/>
    </xf>
    <xf numFmtId="0" fontId="7" fillId="0" borderId="43" xfId="0" applyFont="1" applyBorder="1" applyAlignment="1" applyProtection="1">
      <alignment horizontal="left" vertical="top"/>
    </xf>
    <xf numFmtId="0" fontId="7" fillId="0" borderId="24" xfId="4" applyFont="1" applyBorder="1" applyAlignment="1" applyProtection="1">
      <alignment horizontal="center" vertical="center"/>
    </xf>
    <xf numFmtId="38" fontId="7" fillId="3" borderId="28" xfId="0" applyNumberFormat="1" applyFont="1" applyFill="1" applyBorder="1" applyAlignment="1" applyProtection="1">
      <alignment horizontal="right" vertical="center"/>
      <protection locked="0"/>
    </xf>
    <xf numFmtId="38" fontId="7" fillId="3" borderId="29" xfId="0" applyNumberFormat="1" applyFont="1" applyFill="1" applyBorder="1" applyAlignment="1" applyProtection="1">
      <alignment horizontal="right" vertical="center"/>
      <protection locked="0"/>
    </xf>
    <xf numFmtId="38" fontId="7" fillId="0" borderId="32" xfId="0" applyNumberFormat="1" applyFont="1" applyBorder="1" applyAlignment="1" applyProtection="1">
      <alignment horizontal="right" vertical="center"/>
    </xf>
    <xf numFmtId="38" fontId="7" fillId="3" borderId="44" xfId="0" applyNumberFormat="1" applyFont="1" applyFill="1" applyBorder="1" applyAlignment="1" applyProtection="1">
      <alignment horizontal="right" vertical="center"/>
      <protection locked="0"/>
    </xf>
    <xf numFmtId="38" fontId="7" fillId="0" borderId="31" xfId="4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49" fontId="7" fillId="0" borderId="24" xfId="0" applyNumberFormat="1" applyFont="1" applyBorder="1" applyAlignment="1" applyProtection="1">
      <alignment horizontal="left" vertical="center"/>
    </xf>
    <xf numFmtId="49" fontId="7" fillId="3" borderId="28" xfId="5" applyNumberFormat="1" applyFont="1" applyFill="1" applyBorder="1" applyAlignment="1" applyProtection="1">
      <alignment horizontal="left" vertical="center"/>
      <protection locked="0"/>
    </xf>
    <xf numFmtId="49" fontId="7" fillId="3" borderId="29" xfId="5" applyNumberFormat="1" applyFont="1" applyFill="1" applyBorder="1" applyAlignment="1" applyProtection="1">
      <alignment horizontal="left" vertical="center"/>
      <protection locked="0"/>
    </xf>
    <xf numFmtId="49" fontId="7" fillId="3" borderId="32" xfId="5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 wrapText="1"/>
    </xf>
    <xf numFmtId="38" fontId="7" fillId="3" borderId="32" xfId="5" applyNumberFormat="1" applyFont="1" applyFill="1" applyBorder="1" applyAlignment="1" applyProtection="1">
      <alignment horizontal="right" vertical="center"/>
      <protection locked="0"/>
    </xf>
    <xf numFmtId="181" fontId="7" fillId="3" borderId="0" xfId="5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top"/>
    </xf>
    <xf numFmtId="0" fontId="7" fillId="0" borderId="45" xfId="0" applyFont="1" applyBorder="1" applyAlignment="1" applyProtection="1">
      <alignment horizontal="center" vertical="center"/>
    </xf>
    <xf numFmtId="49" fontId="7" fillId="3" borderId="46" xfId="7" applyNumberFormat="1" applyFont="1" applyFill="1" applyBorder="1" applyAlignment="1" applyProtection="1">
      <alignment horizontal="center" vertical="center"/>
      <protection locked="0"/>
    </xf>
    <xf numFmtId="49" fontId="7" fillId="3" borderId="47" xfId="7" applyNumberFormat="1" applyFont="1" applyFill="1" applyBorder="1" applyAlignment="1" applyProtection="1">
      <alignment horizontal="center" vertical="center"/>
    </xf>
    <xf numFmtId="49" fontId="7" fillId="3" borderId="47" xfId="7" applyNumberFormat="1" applyFont="1" applyFill="1" applyBorder="1" applyAlignment="1" applyProtection="1">
      <alignment horizontal="center" vertical="center"/>
      <protection locked="0"/>
    </xf>
    <xf numFmtId="49" fontId="7" fillId="3" borderId="48" xfId="7" applyNumberFormat="1" applyFont="1" applyFill="1" applyBorder="1" applyAlignment="1" applyProtection="1">
      <alignment horizontal="center" vertical="center"/>
      <protection locked="0"/>
    </xf>
    <xf numFmtId="49" fontId="7" fillId="3" borderId="49" xfId="7" applyNumberFormat="1" applyFont="1" applyFill="1" applyBorder="1" applyAlignment="1" applyProtection="1">
      <alignment horizontal="center" vertical="center"/>
      <protection locked="0"/>
    </xf>
    <xf numFmtId="49" fontId="7" fillId="3" borderId="50" xfId="7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vertical="top"/>
    </xf>
    <xf numFmtId="49" fontId="13" fillId="0" borderId="7" xfId="0" applyNumberFormat="1" applyFont="1" applyBorder="1" applyAlignment="1" applyProtection="1">
      <alignment vertical="top"/>
    </xf>
    <xf numFmtId="49" fontId="13" fillId="0" borderId="0" xfId="0" applyNumberFormat="1" applyFont="1" applyAlignment="1" applyProtection="1">
      <alignment vertical="top"/>
    </xf>
    <xf numFmtId="49" fontId="7" fillId="3" borderId="16" xfId="4" applyNumberFormat="1" applyFont="1" applyFill="1" applyBorder="1" applyAlignment="1" applyProtection="1">
      <alignment horizontal="center" vertical="center"/>
      <protection locked="0"/>
    </xf>
    <xf numFmtId="49" fontId="7" fillId="3" borderId="17" xfId="4" applyNumberFormat="1" applyFont="1" applyFill="1" applyBorder="1" applyAlignment="1" applyProtection="1">
      <alignment horizontal="center" vertical="center"/>
      <protection locked="0"/>
    </xf>
    <xf numFmtId="49" fontId="7" fillId="3" borderId="20" xfId="4" applyNumberFormat="1" applyFont="1" applyFill="1" applyBorder="1" applyAlignment="1" applyProtection="1">
      <alignment horizontal="center" vertical="center"/>
      <protection locked="0"/>
    </xf>
    <xf numFmtId="49" fontId="7" fillId="3" borderId="21" xfId="4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Protection="1">
      <alignment vertical="center"/>
    </xf>
    <xf numFmtId="0" fontId="7" fillId="4" borderId="51" xfId="4" applyFont="1" applyFill="1" applyBorder="1" applyAlignment="1" applyProtection="1">
      <alignment vertical="center" wrapText="1"/>
    </xf>
    <xf numFmtId="49" fontId="7" fillId="5" borderId="28" xfId="0" applyNumberFormat="1" applyFont="1" applyFill="1" applyBorder="1" applyAlignment="1" applyProtection="1">
      <alignment horizontal="center" vertical="center"/>
    </xf>
    <xf numFmtId="182" fontId="16" fillId="0" borderId="7" xfId="0" applyNumberFormat="1" applyFont="1" applyBorder="1" applyAlignment="1" applyProtection="1">
      <alignment vertical="top"/>
    </xf>
    <xf numFmtId="182" fontId="7" fillId="0" borderId="0" xfId="0" applyNumberFormat="1" applyFont="1" applyProtection="1">
      <alignment vertical="center"/>
    </xf>
    <xf numFmtId="182" fontId="7" fillId="0" borderId="6" xfId="0" applyNumberFormat="1" applyFont="1" applyBorder="1" applyProtection="1">
      <alignment vertical="center"/>
    </xf>
    <xf numFmtId="0" fontId="7" fillId="0" borderId="45" xfId="4" applyFont="1" applyBorder="1" applyProtection="1">
      <alignment vertical="center"/>
    </xf>
    <xf numFmtId="38" fontId="7" fillId="3" borderId="46" xfId="9" applyNumberFormat="1" applyFont="1" applyFill="1" applyBorder="1" applyAlignment="1" applyProtection="1">
      <alignment horizontal="right" vertical="center"/>
      <protection locked="0"/>
    </xf>
    <xf numFmtId="38" fontId="7" fillId="3" borderId="49" xfId="9" applyFont="1" applyFill="1" applyBorder="1" applyAlignment="1" applyProtection="1">
      <alignment horizontal="right" vertical="center"/>
    </xf>
    <xf numFmtId="38" fontId="7" fillId="3" borderId="47" xfId="9" applyNumberFormat="1" applyFont="1" applyFill="1" applyBorder="1" applyAlignment="1" applyProtection="1">
      <alignment horizontal="right" vertical="center"/>
      <protection locked="0"/>
    </xf>
    <xf numFmtId="38" fontId="7" fillId="3" borderId="52" xfId="7" applyNumberFormat="1" applyFont="1" applyFill="1" applyBorder="1" applyAlignment="1" applyProtection="1">
      <alignment horizontal="right" vertical="center"/>
      <protection locked="0"/>
    </xf>
    <xf numFmtId="38" fontId="7" fillId="3" borderId="48" xfId="7" applyNumberFormat="1" applyFont="1" applyFill="1" applyBorder="1" applyAlignment="1" applyProtection="1">
      <alignment horizontal="right" vertical="center"/>
    </xf>
    <xf numFmtId="38" fontId="7" fillId="3" borderId="48" xfId="7" applyNumberFormat="1" applyFont="1" applyFill="1" applyBorder="1" applyAlignment="1" applyProtection="1">
      <alignment horizontal="right" vertical="center"/>
      <protection locked="0"/>
    </xf>
    <xf numFmtId="38" fontId="7" fillId="3" borderId="49" xfId="7" applyNumberFormat="1" applyFont="1" applyFill="1" applyBorder="1" applyAlignment="1" applyProtection="1">
      <alignment horizontal="right" vertical="center"/>
      <protection locked="0"/>
    </xf>
    <xf numFmtId="38" fontId="7" fillId="3" borderId="53" xfId="4" applyNumberFormat="1" applyFont="1" applyFill="1" applyBorder="1" applyAlignment="1" applyProtection="1">
      <alignment horizontal="right" vertical="center"/>
      <protection locked="0"/>
    </xf>
    <xf numFmtId="0" fontId="7" fillId="0" borderId="41" xfId="4" applyFont="1" applyBorder="1" applyAlignment="1" applyProtection="1">
      <alignment horizontal="right" vertical="center"/>
    </xf>
    <xf numFmtId="0" fontId="7" fillId="5" borderId="28" xfId="0" applyFont="1" applyFill="1" applyBorder="1" applyAlignment="1" applyProtection="1">
      <alignment horizontal="center" vertical="center"/>
    </xf>
    <xf numFmtId="0" fontId="7" fillId="0" borderId="37" xfId="4" applyFont="1" applyBorder="1" applyAlignment="1" applyProtection="1">
      <alignment horizontal="center" vertical="center"/>
    </xf>
    <xf numFmtId="38" fontId="7" fillId="3" borderId="34" xfId="0" applyNumberFormat="1" applyFont="1" applyFill="1" applyBorder="1" applyAlignment="1" applyProtection="1">
      <alignment horizontal="right" vertical="center"/>
      <protection locked="0"/>
    </xf>
    <xf numFmtId="38" fontId="7" fillId="3" borderId="38" xfId="0" applyNumberFormat="1" applyFont="1" applyFill="1" applyBorder="1" applyAlignment="1" applyProtection="1">
      <alignment horizontal="right" vertical="center"/>
      <protection locked="0"/>
    </xf>
    <xf numFmtId="38" fontId="7" fillId="0" borderId="39" xfId="0" applyNumberFormat="1" applyFont="1" applyBorder="1" applyAlignment="1" applyProtection="1">
      <alignment horizontal="right" vertical="center"/>
    </xf>
    <xf numFmtId="38" fontId="7" fillId="2" borderId="0" xfId="0" applyNumberFormat="1" applyFont="1" applyFill="1" applyAlignment="1" applyProtection="1">
      <alignment horizontal="right" vertical="center"/>
    </xf>
    <xf numFmtId="38" fontId="7" fillId="3" borderId="54" xfId="0" applyNumberFormat="1" applyFont="1" applyFill="1" applyBorder="1" applyAlignment="1" applyProtection="1">
      <alignment horizontal="right" vertical="center"/>
      <protection locked="0"/>
    </xf>
    <xf numFmtId="38" fontId="7" fillId="0" borderId="36" xfId="4" applyNumberFormat="1" applyFont="1" applyBorder="1" applyAlignment="1" applyProtection="1">
      <alignment horizontal="right" vertical="center"/>
    </xf>
    <xf numFmtId="49" fontId="7" fillId="0" borderId="37" xfId="0" applyNumberFormat="1" applyFont="1" applyBorder="1" applyAlignment="1" applyProtection="1">
      <alignment horizontal="left" vertical="center"/>
    </xf>
    <xf numFmtId="49" fontId="7" fillId="3" borderId="34" xfId="5" applyNumberFormat="1" applyFont="1" applyFill="1" applyBorder="1" applyAlignment="1" applyProtection="1">
      <alignment horizontal="left" vertical="center"/>
      <protection locked="0"/>
    </xf>
    <xf numFmtId="49" fontId="7" fillId="3" borderId="38" xfId="5" applyNumberFormat="1" applyFont="1" applyFill="1" applyBorder="1" applyAlignment="1" applyProtection="1">
      <alignment horizontal="left" vertical="center"/>
      <protection locked="0"/>
    </xf>
    <xf numFmtId="49" fontId="7" fillId="3" borderId="39" xfId="5" applyNumberFormat="1" applyFont="1" applyFill="1" applyBorder="1" applyAlignment="1" applyProtection="1">
      <alignment horizontal="left" vertical="center"/>
      <protection locked="0"/>
    </xf>
    <xf numFmtId="38" fontId="7" fillId="3" borderId="39" xfId="5" applyNumberFormat="1" applyFont="1" applyFill="1" applyBorder="1" applyAlignment="1" applyProtection="1">
      <alignment horizontal="right" vertical="center"/>
      <protection locked="0"/>
    </xf>
    <xf numFmtId="38" fontId="13" fillId="0" borderId="7" xfId="0" applyNumberFormat="1" applyFont="1" applyBorder="1" applyProtection="1">
      <alignment vertical="center"/>
    </xf>
    <xf numFmtId="0" fontId="7" fillId="4" borderId="51" xfId="4" applyFont="1" applyFill="1" applyBorder="1" applyAlignment="1" applyProtection="1">
      <alignment horizontal="center" vertical="center" wrapText="1"/>
    </xf>
    <xf numFmtId="38" fontId="7" fillId="3" borderId="25" xfId="9" applyNumberFormat="1" applyFont="1" applyFill="1" applyBorder="1" applyAlignment="1" applyProtection="1">
      <alignment horizontal="right" vertical="center"/>
      <protection locked="0"/>
    </xf>
    <xf numFmtId="38" fontId="7" fillId="3" borderId="26" xfId="9" applyFont="1" applyFill="1" applyBorder="1" applyAlignment="1" applyProtection="1">
      <alignment horizontal="right" vertical="center"/>
    </xf>
    <xf numFmtId="38" fontId="7" fillId="3" borderId="26" xfId="9" applyNumberFormat="1" applyFont="1" applyFill="1" applyBorder="1" applyAlignment="1" applyProtection="1">
      <alignment horizontal="right" vertical="center"/>
      <protection locked="0"/>
    </xf>
    <xf numFmtId="38" fontId="7" fillId="3" borderId="27" xfId="4" applyNumberFormat="1" applyFont="1" applyFill="1" applyBorder="1" applyAlignment="1" applyProtection="1">
      <alignment horizontal="right" vertical="center"/>
      <protection locked="0"/>
    </xf>
    <xf numFmtId="38" fontId="7" fillId="3" borderId="51" xfId="4" applyNumberFormat="1" applyFont="1" applyFill="1" applyBorder="1" applyAlignment="1" applyProtection="1">
      <alignment horizontal="right" vertical="center"/>
      <protection locked="0"/>
    </xf>
    <xf numFmtId="0" fontId="7" fillId="0" borderId="15" xfId="4" applyFont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top"/>
    </xf>
    <xf numFmtId="179" fontId="7" fillId="2" borderId="0" xfId="5" applyNumberFormat="1" applyFont="1" applyFill="1" applyAlignment="1" applyProtection="1">
      <alignment horizontal="right" vertical="center"/>
    </xf>
    <xf numFmtId="179" fontId="16" fillId="0" borderId="7" xfId="0" applyNumberFormat="1" applyFont="1" applyBorder="1" applyAlignment="1" applyProtection="1">
      <alignment vertical="top"/>
    </xf>
    <xf numFmtId="179" fontId="7" fillId="0" borderId="6" xfId="0" applyNumberFormat="1" applyFont="1" applyBorder="1" applyProtection="1">
      <alignment vertical="center"/>
    </xf>
    <xf numFmtId="49" fontId="7" fillId="0" borderId="0" xfId="0" applyNumberFormat="1" applyFont="1" applyAlignment="1" applyProtection="1">
      <alignment horizontal="right" vertical="center"/>
    </xf>
    <xf numFmtId="179" fontId="13" fillId="0" borderId="7" xfId="0" applyNumberFormat="1" applyFont="1" applyBorder="1" applyProtection="1">
      <alignment vertical="center"/>
    </xf>
    <xf numFmtId="0" fontId="7" fillId="4" borderId="24" xfId="4" applyFont="1" applyFill="1" applyBorder="1" applyAlignment="1" applyProtection="1">
      <alignment horizontal="center" vertical="center" wrapText="1"/>
    </xf>
    <xf numFmtId="183" fontId="7" fillId="3" borderId="28" xfId="9" applyNumberFormat="1" applyFont="1" applyFill="1" applyBorder="1" applyAlignment="1" applyProtection="1">
      <alignment horizontal="right" vertical="center"/>
      <protection locked="0"/>
    </xf>
    <xf numFmtId="38" fontId="7" fillId="3" borderId="29" xfId="9" applyFont="1" applyFill="1" applyBorder="1" applyAlignment="1" applyProtection="1">
      <alignment horizontal="right" vertical="center"/>
    </xf>
    <xf numFmtId="183" fontId="7" fillId="3" borderId="29" xfId="9" applyNumberFormat="1" applyFont="1" applyFill="1" applyBorder="1" applyAlignment="1" applyProtection="1">
      <alignment horizontal="right" vertical="center"/>
      <protection locked="0"/>
    </xf>
    <xf numFmtId="183" fontId="7" fillId="3" borderId="29" xfId="9" applyNumberFormat="1" applyFont="1" applyFill="1" applyBorder="1" applyAlignment="1" applyProtection="1">
      <alignment horizontal="right" vertical="center"/>
    </xf>
    <xf numFmtId="183" fontId="7" fillId="3" borderId="32" xfId="4" applyNumberFormat="1" applyFont="1" applyFill="1" applyBorder="1" applyAlignment="1" applyProtection="1">
      <alignment horizontal="right" vertical="center"/>
      <protection locked="0"/>
    </xf>
    <xf numFmtId="183" fontId="7" fillId="3" borderId="24" xfId="4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</xf>
    <xf numFmtId="0" fontId="7" fillId="5" borderId="34" xfId="0" applyFont="1" applyFill="1" applyBorder="1" applyAlignment="1" applyProtection="1">
      <alignment horizontal="center" vertical="center"/>
    </xf>
    <xf numFmtId="0" fontId="7" fillId="3" borderId="28" xfId="4" applyFont="1" applyFill="1" applyBorder="1" applyAlignment="1" applyProtection="1">
      <alignment horizontal="right" vertical="center"/>
      <protection locked="0"/>
    </xf>
    <xf numFmtId="0" fontId="7" fillId="3" borderId="29" xfId="4" applyFont="1" applyFill="1" applyBorder="1" applyAlignment="1" applyProtection="1">
      <alignment horizontal="right" vertical="center"/>
      <protection locked="0"/>
    </xf>
    <xf numFmtId="0" fontId="7" fillId="0" borderId="32" xfId="4" applyFont="1" applyBorder="1" applyAlignment="1" applyProtection="1">
      <alignment horizontal="right" vertical="center"/>
    </xf>
    <xf numFmtId="179" fontId="7" fillId="0" borderId="0" xfId="0" applyNumberFormat="1" applyFont="1" applyAlignment="1" applyProtection="1">
      <alignment horizontal="center" vertical="center"/>
    </xf>
    <xf numFmtId="0" fontId="7" fillId="4" borderId="41" xfId="4" applyFont="1" applyFill="1" applyBorder="1" applyAlignment="1" applyProtection="1">
      <alignment horizontal="center" vertical="center" wrapText="1"/>
    </xf>
    <xf numFmtId="183" fontId="7" fillId="3" borderId="9" xfId="9" applyNumberFormat="1" applyFont="1" applyFill="1" applyBorder="1" applyAlignment="1" applyProtection="1">
      <alignment horizontal="right" vertical="center"/>
      <protection locked="0"/>
    </xf>
    <xf numFmtId="38" fontId="7" fillId="3" borderId="10" xfId="9" applyFont="1" applyFill="1" applyBorder="1" applyAlignment="1" applyProtection="1">
      <alignment horizontal="right" vertical="center"/>
    </xf>
    <xf numFmtId="183" fontId="7" fillId="3" borderId="10" xfId="9" applyNumberFormat="1" applyFont="1" applyFill="1" applyBorder="1" applyAlignment="1" applyProtection="1">
      <alignment horizontal="right" vertical="center"/>
      <protection locked="0"/>
    </xf>
    <xf numFmtId="183" fontId="7" fillId="3" borderId="10" xfId="9" applyNumberFormat="1" applyFont="1" applyFill="1" applyBorder="1" applyAlignment="1" applyProtection="1">
      <alignment horizontal="right" vertical="center"/>
    </xf>
    <xf numFmtId="183" fontId="7" fillId="3" borderId="42" xfId="4" applyNumberFormat="1" applyFont="1" applyFill="1" applyBorder="1" applyAlignment="1" applyProtection="1">
      <alignment horizontal="right" vertical="center"/>
      <protection locked="0"/>
    </xf>
    <xf numFmtId="183" fontId="7" fillId="3" borderId="41" xfId="4" applyNumberFormat="1" applyFont="1" applyFill="1" applyBorder="1" applyAlignment="1" applyProtection="1">
      <alignment horizontal="right" vertical="center"/>
      <protection locked="0"/>
    </xf>
    <xf numFmtId="181" fontId="7" fillId="0" borderId="0" xfId="5" applyNumberFormat="1" applyFont="1" applyAlignment="1" applyProtection="1">
      <alignment horizontal="right" vertical="center"/>
    </xf>
    <xf numFmtId="0" fontId="7" fillId="5" borderId="6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 applyProtection="1">
      <alignment horizontal="center" vertical="center"/>
    </xf>
    <xf numFmtId="38" fontId="7" fillId="0" borderId="13" xfId="0" applyNumberFormat="1" applyFont="1" applyBorder="1" applyAlignment="1" applyProtection="1">
      <alignment horizontal="right" vertical="center"/>
    </xf>
    <xf numFmtId="179" fontId="7" fillId="2" borderId="0" xfId="5" applyNumberFormat="1" applyFont="1" applyFill="1" applyProtection="1">
      <alignment vertical="center"/>
    </xf>
    <xf numFmtId="181" fontId="16" fillId="0" borderId="7" xfId="0" applyNumberFormat="1" applyFont="1" applyBorder="1" applyAlignment="1" applyProtection="1">
      <alignment vertical="top"/>
    </xf>
    <xf numFmtId="181" fontId="7" fillId="0" borderId="0" xfId="0" applyNumberFormat="1" applyFont="1" applyProtection="1">
      <alignment vertical="center"/>
    </xf>
    <xf numFmtId="181" fontId="7" fillId="0" borderId="6" xfId="0" applyNumberFormat="1" applyFont="1" applyBorder="1" applyProtection="1">
      <alignment vertical="center"/>
    </xf>
    <xf numFmtId="181" fontId="13" fillId="0" borderId="7" xfId="0" applyNumberFormat="1" applyFont="1" applyBorder="1" applyProtection="1">
      <alignment vertical="center"/>
    </xf>
    <xf numFmtId="0" fontId="9" fillId="2" borderId="51" xfId="7" applyFont="1" applyFill="1" applyBorder="1" applyAlignment="1" applyProtection="1">
      <alignment horizontal="center" vertical="center"/>
    </xf>
    <xf numFmtId="184" fontId="7" fillId="0" borderId="0" xfId="5" applyNumberFormat="1" applyFont="1" applyAlignment="1" applyProtection="1">
      <alignment vertical="top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182" fontId="13" fillId="0" borderId="0" xfId="0" applyNumberFormat="1" applyFont="1" applyAlignment="1" applyProtection="1">
      <alignment vertical="top"/>
    </xf>
    <xf numFmtId="181" fontId="7" fillId="3" borderId="0" xfId="0" applyNumberFormat="1" applyFont="1" applyFill="1" applyAlignment="1" applyProtection="1">
      <alignment horizontal="left" vertical="center"/>
      <protection locked="0"/>
    </xf>
    <xf numFmtId="181" fontId="14" fillId="0" borderId="0" xfId="0" applyNumberFormat="1" applyFont="1" applyAlignment="1" applyProtection="1">
      <alignment vertical="top"/>
    </xf>
    <xf numFmtId="181" fontId="13" fillId="0" borderId="7" xfId="0" applyNumberFormat="1" applyFont="1" applyBorder="1" applyAlignment="1" applyProtection="1">
      <alignment vertical="top"/>
    </xf>
    <xf numFmtId="181" fontId="13" fillId="0" borderId="0" xfId="0" applyNumberFormat="1" applyFont="1" applyAlignment="1" applyProtection="1">
      <alignment vertical="top"/>
    </xf>
    <xf numFmtId="179" fontId="7" fillId="3" borderId="0" xfId="0" applyNumberFormat="1" applyFont="1" applyFill="1" applyAlignment="1" applyProtection="1">
      <alignment horizontal="left" vertical="center"/>
      <protection locked="0"/>
    </xf>
    <xf numFmtId="179" fontId="13" fillId="0" borderId="0" xfId="0" applyNumberFormat="1" applyFont="1" applyAlignment="1" applyProtection="1">
      <alignment vertical="top"/>
    </xf>
    <xf numFmtId="181" fontId="16" fillId="0" borderId="0" xfId="0" applyNumberFormat="1" applyFont="1" applyAlignment="1" applyProtection="1">
      <alignment vertical="top"/>
    </xf>
    <xf numFmtId="179" fontId="7" fillId="0" borderId="0" xfId="5" applyNumberFormat="1" applyFont="1" applyAlignment="1" applyProtection="1">
      <alignment horizontal="right" vertical="center"/>
    </xf>
    <xf numFmtId="0" fontId="7" fillId="5" borderId="6" xfId="4" applyFont="1" applyFill="1" applyBorder="1" applyProtection="1">
      <alignment vertical="center"/>
    </xf>
    <xf numFmtId="0" fontId="7" fillId="5" borderId="29" xfId="0" applyFont="1" applyFill="1" applyBorder="1" applyAlignment="1" applyProtection="1">
      <alignment horizontal="center" vertical="center"/>
    </xf>
    <xf numFmtId="38" fontId="7" fillId="0" borderId="29" xfId="0" applyNumberFormat="1" applyFont="1" applyBorder="1" applyAlignment="1" applyProtection="1">
      <alignment horizontal="right" vertical="center"/>
    </xf>
    <xf numFmtId="40" fontId="7" fillId="3" borderId="29" xfId="0" applyNumberFormat="1" applyFont="1" applyFill="1" applyBorder="1" applyAlignment="1" applyProtection="1">
      <alignment horizontal="right" vertical="center"/>
      <protection locked="0"/>
    </xf>
    <xf numFmtId="40" fontId="7" fillId="3" borderId="32" xfId="0" applyNumberFormat="1" applyFont="1" applyFill="1" applyBorder="1" applyAlignment="1" applyProtection="1">
      <alignment horizontal="right" vertical="center"/>
      <protection locked="0"/>
    </xf>
    <xf numFmtId="0" fontId="7" fillId="3" borderId="34" xfId="4" applyFont="1" applyFill="1" applyBorder="1" applyAlignment="1" applyProtection="1">
      <alignment horizontal="right" vertical="center"/>
      <protection locked="0"/>
    </xf>
    <xf numFmtId="0" fontId="7" fillId="3" borderId="38" xfId="4" applyFont="1" applyFill="1" applyBorder="1" applyAlignment="1" applyProtection="1">
      <alignment horizontal="right" vertical="center"/>
      <protection locked="0"/>
    </xf>
    <xf numFmtId="0" fontId="7" fillId="0" borderId="39" xfId="4" applyFont="1" applyBorder="1" applyAlignment="1" applyProtection="1">
      <alignment horizontal="right" vertical="center"/>
    </xf>
    <xf numFmtId="0" fontId="7" fillId="4" borderId="41" xfId="4" applyFont="1" applyFill="1" applyBorder="1" applyAlignment="1" applyProtection="1">
      <alignment horizontal="center" vertical="center"/>
    </xf>
    <xf numFmtId="38" fontId="7" fillId="3" borderId="9" xfId="9" applyFont="1" applyFill="1" applyBorder="1" applyAlignment="1" applyProtection="1">
      <alignment horizontal="right" vertical="center"/>
      <protection locked="0"/>
    </xf>
    <xf numFmtId="38" fontId="7" fillId="3" borderId="10" xfId="9" applyFont="1" applyFill="1" applyBorder="1" applyAlignment="1" applyProtection="1">
      <alignment horizontal="right" vertical="center"/>
      <protection locked="0"/>
    </xf>
    <xf numFmtId="38" fontId="7" fillId="3" borderId="42" xfId="7" applyNumberFormat="1" applyFont="1" applyFill="1" applyBorder="1" applyAlignment="1" applyProtection="1">
      <alignment horizontal="right" vertical="center"/>
      <protection locked="0"/>
    </xf>
    <xf numFmtId="0" fontId="9" fillId="2" borderId="24" xfId="7" applyFont="1" applyFill="1" applyBorder="1" applyAlignment="1" applyProtection="1">
      <alignment horizontal="center" vertical="center"/>
    </xf>
    <xf numFmtId="0" fontId="7" fillId="5" borderId="33" xfId="0" applyFont="1" applyFill="1" applyBorder="1" applyAlignment="1" applyProtection="1">
      <alignment horizontal="left" vertical="center"/>
    </xf>
    <xf numFmtId="0" fontId="7" fillId="5" borderId="38" xfId="0" applyFont="1" applyFill="1" applyBorder="1" applyAlignment="1" applyProtection="1">
      <alignment horizontal="center" vertical="center"/>
    </xf>
    <xf numFmtId="0" fontId="7" fillId="0" borderId="38" xfId="4" applyFont="1" applyBorder="1" applyProtection="1">
      <alignment vertical="center"/>
    </xf>
    <xf numFmtId="0" fontId="7" fillId="0" borderId="43" xfId="4" applyFont="1" applyBorder="1" applyProtection="1">
      <alignment vertical="center"/>
    </xf>
    <xf numFmtId="0" fontId="7" fillId="4" borderId="51" xfId="0" applyFont="1" applyFill="1" applyBorder="1" applyAlignment="1" applyProtection="1">
      <alignment horizontal="left" vertical="center" wrapText="1"/>
    </xf>
    <xf numFmtId="49" fontId="7" fillId="3" borderId="25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26" xfId="4" applyNumberFormat="1" applyFont="1" applyFill="1" applyBorder="1" applyAlignment="1" applyProtection="1">
      <alignment horizontal="left" vertical="center"/>
    </xf>
    <xf numFmtId="49" fontId="7" fillId="3" borderId="26" xfId="4" applyNumberFormat="1" applyFont="1" applyFill="1" applyBorder="1" applyAlignment="1" applyProtection="1">
      <alignment horizontal="left" vertical="center"/>
      <protection locked="0"/>
    </xf>
    <xf numFmtId="49" fontId="7" fillId="3" borderId="26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27" xfId="4" applyNumberFormat="1" applyFont="1" applyFill="1" applyBorder="1" applyAlignment="1" applyProtection="1">
      <alignment horizontal="left" vertical="center"/>
      <protection locked="0"/>
    </xf>
    <xf numFmtId="184" fontId="4" fillId="0" borderId="0" xfId="5" applyNumberFormat="1" applyFont="1" applyAlignment="1" applyProtection="1">
      <alignment horizontal="right" vertical="top"/>
    </xf>
    <xf numFmtId="0" fontId="7" fillId="4" borderId="24" xfId="0" applyFont="1" applyFill="1" applyBorder="1" applyAlignment="1" applyProtection="1">
      <alignment horizontal="left" vertical="center" wrapText="1"/>
    </xf>
    <xf numFmtId="49" fontId="7" fillId="3" borderId="28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29" xfId="4" applyNumberFormat="1" applyFont="1" applyFill="1" applyBorder="1" applyAlignment="1" applyProtection="1">
      <alignment horizontal="left" vertical="center"/>
    </xf>
    <xf numFmtId="49" fontId="7" fillId="3" borderId="29" xfId="4" applyNumberFormat="1" applyFont="1" applyFill="1" applyBorder="1" applyAlignment="1" applyProtection="1">
      <alignment horizontal="left" vertical="center" wrapText="1"/>
      <protection locked="0"/>
    </xf>
    <xf numFmtId="179" fontId="16" fillId="0" borderId="0" xfId="0" applyNumberFormat="1" applyFont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7" fillId="4" borderId="37" xfId="0" applyFont="1" applyFill="1" applyBorder="1" applyAlignment="1" applyProtection="1">
      <alignment horizontal="left" vertical="center" wrapText="1"/>
    </xf>
    <xf numFmtId="49" fontId="7" fillId="3" borderId="34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38" xfId="4" applyNumberFormat="1" applyFont="1" applyFill="1" applyBorder="1" applyAlignment="1" applyProtection="1">
      <alignment horizontal="left" vertical="center"/>
    </xf>
    <xf numFmtId="49" fontId="7" fillId="3" borderId="38" xfId="4" applyNumberFormat="1" applyFont="1" applyFill="1" applyBorder="1" applyAlignment="1" applyProtection="1">
      <alignment horizontal="left" vertical="center" wrapText="1"/>
      <protection locked="0"/>
    </xf>
    <xf numFmtId="0" fontId="9" fillId="2" borderId="37" xfId="7" applyFont="1" applyFill="1" applyBorder="1" applyAlignment="1" applyProtection="1">
      <alignment horizontal="center" vertical="center"/>
    </xf>
    <xf numFmtId="0" fontId="10" fillId="0" borderId="33" xfId="4" applyFont="1" applyBorder="1" applyProtection="1">
      <alignment vertical="center"/>
    </xf>
    <xf numFmtId="0" fontId="10" fillId="0" borderId="1" xfId="4" applyFont="1" applyBorder="1" applyProtection="1">
      <alignment vertical="center"/>
    </xf>
    <xf numFmtId="0" fontId="10" fillId="0" borderId="43" xfId="4" applyFont="1" applyBorder="1" applyProtection="1">
      <alignment vertical="center"/>
    </xf>
    <xf numFmtId="0" fontId="7" fillId="0" borderId="33" xfId="0" applyFont="1" applyBorder="1" applyProtection="1">
      <alignment vertical="center"/>
    </xf>
    <xf numFmtId="0" fontId="16" fillId="0" borderId="1" xfId="0" applyFont="1" applyBorder="1" applyAlignment="1" applyProtection="1">
      <alignment vertical="top"/>
    </xf>
    <xf numFmtId="0" fontId="14" fillId="0" borderId="1" xfId="0" applyFont="1" applyBorder="1" applyAlignment="1" applyProtection="1">
      <alignment vertical="top"/>
    </xf>
    <xf numFmtId="0" fontId="7" fillId="2" borderId="1" xfId="4" applyFont="1" applyFill="1" applyBorder="1" applyAlignment="1" applyProtection="1">
      <alignment horizontal="center" vertical="center"/>
    </xf>
    <xf numFmtId="38" fontId="7" fillId="2" borderId="1" xfId="0" applyNumberFormat="1" applyFont="1" applyFill="1" applyBorder="1" applyAlignment="1" applyProtection="1">
      <alignment horizontal="right" vertical="center"/>
    </xf>
    <xf numFmtId="38" fontId="7" fillId="2" borderId="1" xfId="0" applyNumberFormat="1" applyFont="1" applyFill="1" applyBorder="1" applyProtection="1">
      <alignment vertical="center"/>
    </xf>
    <xf numFmtId="0" fontId="7" fillId="0" borderId="1" xfId="0" applyFont="1" applyBorder="1" applyAlignment="1" applyProtection="1">
      <alignment vertical="top"/>
    </xf>
    <xf numFmtId="0" fontId="19" fillId="0" borderId="0" xfId="10" applyFont="1" applyFill="1" applyAlignment="1" applyProtection="1">
      <alignment horizontal="center" vertical="center"/>
    </xf>
    <xf numFmtId="0" fontId="20" fillId="0" borderId="0" xfId="10" applyFont="1" applyAlignment="1" applyProtection="1">
      <alignment horizontal="center" vertical="center"/>
    </xf>
    <xf numFmtId="0" fontId="7" fillId="4" borderId="0" xfId="4" applyFont="1" applyFill="1" applyProtection="1">
      <alignment vertical="center"/>
    </xf>
    <xf numFmtId="0" fontId="7" fillId="0" borderId="0" xfId="4" applyFont="1">
      <alignment vertical="center"/>
    </xf>
  </cellXfs>
  <cellStyles count="11">
    <cellStyle name="桁区切り 2" xfId="1"/>
    <cellStyle name="桁区切り 3" xfId="2"/>
    <cellStyle name="標準" xfId="0" builtinId="0"/>
    <cellStyle name="標準 3 3" xfId="3"/>
    <cellStyle name="標準 5" xfId="4"/>
    <cellStyle name="標準 5 2" xfId="5"/>
    <cellStyle name="標準 5 2 2" xfId="6"/>
    <cellStyle name="標準 5 2 2 2" xfId="7"/>
    <cellStyle name="標準 9" xfId="8"/>
    <cellStyle name="桁区切り" xfId="9" builtinId="6"/>
    <cellStyle name="ハイパーリンク" xfId="10" builtinId="8"/>
  </cellStyles>
  <dxfs count="205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FF66FF"/>
      <color rgb="FFEEAAFC"/>
      <color rgb="FF000000"/>
      <color rgb="FFFF0000"/>
      <color rgb="FFA6A6A6"/>
      <color rgb="FFE2EFDA"/>
      <color rgb="FFFFE699"/>
      <color rgb="FFC6E0B4"/>
      <color rgb="FF0070C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outlinePr summaryBelow="0"/>
  </sheetPr>
  <dimension ref="A1:X261"/>
  <sheetViews>
    <sheetView showGridLines="0" tabSelected="1" view="pageBreakPreview" topLeftCell="B13" zoomScale="60" workbookViewId="0">
      <selection activeCell="B1" sqref="B1"/>
    </sheetView>
  </sheetViews>
  <sheetFormatPr defaultRowHeight="13.5"/>
  <cols>
    <col min="1" max="1" width="5.125" style="1" hidden="1" customWidth="1"/>
    <col min="2" max="3" width="1.625" style="1" customWidth="1"/>
    <col min="4" max="4" width="6.125" style="1" customWidth="1"/>
    <col min="5" max="5" width="7.625" style="1" customWidth="1"/>
    <col min="6" max="6" width="6.625" style="1" customWidth="1"/>
    <col min="7" max="7" width="5" style="1" customWidth="1"/>
    <col min="8" max="8" width="4.25" style="1" customWidth="1"/>
    <col min="9" max="9" width="1.625" style="1" customWidth="1"/>
    <col min="10" max="10" width="10.75" style="1" customWidth="1"/>
    <col min="11" max="11" width="14.75" style="1" customWidth="1"/>
    <col min="12" max="12" width="12.25" style="1" customWidth="1"/>
    <col min="13" max="13" width="4.5" style="1" customWidth="1"/>
    <col min="14" max="14" width="5.75" style="1" customWidth="1"/>
    <col min="15" max="15" width="8.375" style="1" customWidth="1"/>
    <col min="16" max="16" width="8.125" style="1" customWidth="1"/>
    <col min="17" max="17" width="8.5" style="1" customWidth="1"/>
    <col min="18" max="18" width="6.5" style="1" customWidth="1"/>
    <col min="19" max="19" width="6.625" style="1" customWidth="1"/>
    <col min="20" max="20" width="7.875" style="1" customWidth="1"/>
    <col min="21" max="21" width="25.625" style="1" customWidth="1"/>
    <col min="22" max="22" width="2.625" style="1" customWidth="1"/>
    <col min="23" max="23" width="3.625" style="1" customWidth="1"/>
    <col min="24" max="24" width="8.75" style="1" hidden="1" customWidth="1"/>
    <col min="25" max="16384" width="9" style="1" customWidth="1"/>
  </cols>
  <sheetData>
    <row r="1" spans="1:24" ht="30" customHeight="1">
      <c r="A1" s="1" t="s">
        <v>208</v>
      </c>
      <c r="B1" s="1"/>
      <c r="C1" s="7" t="s">
        <v>202</v>
      </c>
      <c r="D1" s="7"/>
      <c r="Q1" s="248"/>
      <c r="R1" s="248"/>
      <c r="S1" s="283"/>
      <c r="T1" s="283"/>
      <c r="U1" s="283">
        <v>45292</v>
      </c>
      <c r="V1" s="283"/>
      <c r="W1" s="248"/>
    </row>
    <row r="2" spans="1:24" ht="15" hidden="1" customHeight="1">
      <c r="A2" s="1" t="s">
        <v>102</v>
      </c>
      <c r="B2" s="1"/>
      <c r="C2" s="8"/>
      <c r="D2" s="8"/>
      <c r="W2" s="305"/>
      <c r="X2" s="306"/>
    </row>
    <row r="3" spans="1:24" ht="30" customHeight="1">
      <c r="A3" s="1">
        <v>2024.01</v>
      </c>
      <c r="B3" s="1"/>
      <c r="C3" s="1" t="s">
        <v>209</v>
      </c>
    </row>
    <row r="4" spans="1:24" ht="5.25" customHeight="1">
      <c r="A4" s="1"/>
      <c r="B4" s="1"/>
      <c r="C4" s="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5"/>
    </row>
    <row r="5" spans="1:24" ht="15" customHeight="1">
      <c r="A5" s="1"/>
      <c r="B5" s="1"/>
      <c r="C5" s="1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296"/>
    </row>
    <row r="6" spans="1:24" ht="15" customHeight="1">
      <c r="A6" s="1"/>
      <c r="B6" s="1"/>
      <c r="C6" s="10" t="s">
        <v>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296"/>
    </row>
    <row r="7" spans="1:24" ht="15" customHeight="1">
      <c r="A7" s="1"/>
      <c r="B7" s="1"/>
      <c r="C7" s="10" t="s">
        <v>56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296"/>
    </row>
    <row r="8" spans="1:24" ht="15" hidden="1" customHeight="1">
      <c r="A8" s="1"/>
      <c r="B8" s="1"/>
      <c r="C8" s="1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296"/>
    </row>
    <row r="9" spans="1:24" ht="7.5" customHeight="1">
      <c r="A9" s="1"/>
      <c r="B9" s="1"/>
      <c r="C9" s="1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97"/>
    </row>
    <row r="10" spans="1:24" ht="15" customHeight="1">
      <c r="A10" s="1"/>
      <c r="B10" s="1"/>
    </row>
    <row r="11" spans="1:24" ht="15" hidden="1" customHeight="1">
      <c r="A11" s="1"/>
      <c r="B11" s="1"/>
    </row>
    <row r="12" spans="1:24" ht="15" customHeight="1">
      <c r="A12" s="1"/>
      <c r="B12" s="1"/>
    </row>
    <row r="13" spans="1:24" ht="20.100000000000001" customHeight="1">
      <c r="A13" s="1"/>
      <c r="B13" s="1"/>
      <c r="C13" s="12" t="s">
        <v>4</v>
      </c>
      <c r="D13" s="32"/>
      <c r="E13" s="32"/>
      <c r="F13" s="32"/>
      <c r="G13" s="32"/>
      <c r="H13" s="92"/>
    </row>
    <row r="14" spans="1:24" ht="20.100000000000001" customHeight="1">
      <c r="A14" s="1"/>
      <c r="B14" s="1"/>
      <c r="C14" s="13"/>
      <c r="D14" s="33"/>
      <c r="E14" s="33"/>
      <c r="F14" s="33"/>
      <c r="G14" s="33"/>
      <c r="H14" s="33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98"/>
    </row>
    <row r="15" spans="1:24" ht="15.75" hidden="1" customHeight="1">
      <c r="A15" s="1"/>
      <c r="B15" s="1"/>
      <c r="C15" s="14"/>
      <c r="D15" s="34"/>
      <c r="E15" s="1"/>
      <c r="F15" s="1"/>
      <c r="G15" s="1"/>
      <c r="H15" s="1"/>
      <c r="I15" s="102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6"/>
    </row>
    <row r="16" spans="1:24" ht="15.75" hidden="1" customHeight="1">
      <c r="A16" s="1"/>
      <c r="B16" s="1"/>
      <c r="C16" s="14"/>
      <c r="D16" s="34"/>
      <c r="E16" s="1"/>
      <c r="F16" s="1"/>
      <c r="G16" s="1"/>
      <c r="H16" s="1"/>
      <c r="I16" s="102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6"/>
    </row>
    <row r="17" spans="1:24" ht="15.75" hidden="1" customHeight="1">
      <c r="A17" s="1"/>
      <c r="B17" s="1"/>
      <c r="C17" s="14"/>
      <c r="D17" s="34"/>
      <c r="E17" s="1"/>
      <c r="F17" s="1"/>
      <c r="G17" s="1"/>
      <c r="H17" s="1"/>
      <c r="I17" s="102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6"/>
    </row>
    <row r="18" spans="1:24" ht="15.75" hidden="1" customHeight="1">
      <c r="A18" s="1"/>
      <c r="B18" s="1"/>
      <c r="C18" s="14"/>
      <c r="D18" s="34"/>
      <c r="E18" s="1"/>
      <c r="F18" s="1"/>
      <c r="G18" s="1"/>
      <c r="H18" s="1"/>
      <c r="I18" s="102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6"/>
    </row>
    <row r="19" spans="1:24" ht="15.75" hidden="1" customHeight="1">
      <c r="A19" s="1"/>
      <c r="B19" s="1"/>
      <c r="C19" s="14"/>
      <c r="D19" s="34"/>
      <c r="E19" s="1"/>
      <c r="F19" s="1"/>
      <c r="G19" s="1"/>
      <c r="H19" s="1"/>
      <c r="I19" s="102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6"/>
    </row>
    <row r="20" spans="1:24" ht="20.100000000000001" customHeight="1">
      <c r="A20" s="1">
        <f>IF(ISBLANK($I20),1001,0)</f>
        <v>1001</v>
      </c>
      <c r="B20" s="1"/>
      <c r="C20" s="14"/>
      <c r="D20" s="34">
        <v>1</v>
      </c>
      <c r="E20" s="1" t="s">
        <v>6</v>
      </c>
      <c r="I20" s="103"/>
      <c r="J20" s="138"/>
      <c r="K20" s="138"/>
      <c r="L20" s="138"/>
      <c r="M20" s="138"/>
      <c r="N20" s="1"/>
      <c r="O20" s="1"/>
      <c r="P20" s="1"/>
      <c r="Q20" s="1"/>
      <c r="R20" s="1"/>
      <c r="S20" s="1"/>
      <c r="T20" s="1"/>
      <c r="U20" s="1"/>
      <c r="V20" s="6"/>
      <c r="X20" s="307" t="b">
        <f>OR(COUNTIF(I22,"兵庫県相生市*"),COUNTIF(I71,"兵庫県相生市*"))</f>
        <v>0</v>
      </c>
    </row>
    <row r="21" spans="1:24" ht="20.100000000000001" customHeight="1">
      <c r="A21" s="1"/>
      <c r="B21" s="1"/>
      <c r="C21" s="14"/>
      <c r="D21" s="34"/>
      <c r="E21" s="1"/>
      <c r="F21" s="1"/>
      <c r="G21" s="1"/>
      <c r="H21" s="1"/>
      <c r="I21" s="102"/>
      <c r="J21" s="139" t="s">
        <v>124</v>
      </c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6"/>
    </row>
    <row r="22" spans="1:24" ht="20.100000000000001" customHeight="1">
      <c r="A22" s="1">
        <f>IF(AND(I22&lt;&gt;"",OR(ISERROR(FIND("@"&amp;LEFT(I22,3)&amp;"@",都道府県3))=FALSE,ISERROR(FIND("@"&amp;LEFT(I22,4)&amp;"@",都道府県4))=FALSE))=FALSE,1001,0)</f>
        <v>1001</v>
      </c>
      <c r="B22" s="1"/>
      <c r="C22" s="14"/>
      <c r="D22" s="34">
        <v>2</v>
      </c>
      <c r="E22" s="1" t="s">
        <v>15</v>
      </c>
      <c r="I22" s="104"/>
      <c r="J22" s="104"/>
      <c r="K22" s="104"/>
      <c r="L22" s="104"/>
      <c r="M22" s="104"/>
      <c r="N22" s="104"/>
      <c r="O22" s="104"/>
      <c r="P22" s="104"/>
      <c r="Q22" s="249"/>
      <c r="R22" s="104"/>
      <c r="S22" s="104"/>
      <c r="T22" s="104"/>
      <c r="U22" s="104"/>
      <c r="V22" s="6"/>
    </row>
    <row r="23" spans="1:24" ht="20.100000000000001" customHeight="1">
      <c r="A23" s="1"/>
      <c r="B23" s="1"/>
      <c r="C23" s="14"/>
      <c r="D23" s="34"/>
      <c r="E23" s="1"/>
      <c r="F23" s="1"/>
      <c r="G23" s="1"/>
      <c r="H23" s="1"/>
      <c r="I23" s="102"/>
      <c r="J23" s="139" t="s">
        <v>200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6"/>
    </row>
    <row r="24" spans="1:24" ht="20.100000000000001" customHeight="1">
      <c r="A24" s="1">
        <f>IF(ISBLANK($I24),1001,0)</f>
        <v>1001</v>
      </c>
      <c r="B24" s="1"/>
      <c r="C24" s="14"/>
      <c r="D24" s="34">
        <v>3</v>
      </c>
      <c r="E24" s="1" t="s">
        <v>19</v>
      </c>
      <c r="I24" s="105"/>
      <c r="J24" s="105"/>
      <c r="K24" s="105"/>
      <c r="L24" s="105"/>
      <c r="M24" s="105"/>
      <c r="N24" s="105"/>
      <c r="O24" s="105"/>
      <c r="P24" s="105"/>
      <c r="Q24" s="250"/>
      <c r="R24" s="105"/>
      <c r="S24" s="105"/>
      <c r="T24" s="105"/>
      <c r="U24" s="105"/>
      <c r="V24" s="6"/>
    </row>
    <row r="25" spans="1:24" ht="20.100000000000001" customHeight="1">
      <c r="A25" s="1"/>
      <c r="B25" s="1"/>
      <c r="C25" s="15"/>
      <c r="D25" s="1"/>
      <c r="E25" s="1"/>
      <c r="F25" s="1"/>
      <c r="G25" s="1"/>
      <c r="H25" s="1"/>
      <c r="I25" s="102"/>
      <c r="J25" s="139" t="s">
        <v>195</v>
      </c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6"/>
    </row>
    <row r="26" spans="1:24" ht="20.100000000000001" customHeight="1">
      <c r="A26" s="1">
        <f>IF(ISBLANK($I26),1001,0)</f>
        <v>1001</v>
      </c>
      <c r="B26" s="1"/>
      <c r="C26" s="14"/>
      <c r="D26" s="34">
        <v>4</v>
      </c>
      <c r="E26" s="1" t="s">
        <v>14</v>
      </c>
      <c r="I26" s="105"/>
      <c r="J26" s="105"/>
      <c r="K26" s="105"/>
      <c r="L26" s="105"/>
      <c r="M26" s="105"/>
      <c r="N26" s="105"/>
      <c r="O26" s="105"/>
      <c r="P26" s="105"/>
      <c r="Q26" s="250"/>
      <c r="R26" s="105"/>
      <c r="S26" s="105"/>
      <c r="T26" s="105"/>
      <c r="U26" s="105"/>
      <c r="V26" s="6"/>
    </row>
    <row r="27" spans="1:24" ht="20.100000000000001" customHeight="1">
      <c r="A27" s="1"/>
      <c r="B27" s="1"/>
      <c r="C27" s="15"/>
      <c r="D27" s="1"/>
      <c r="E27" s="1"/>
      <c r="F27" s="1"/>
      <c r="G27" s="1"/>
      <c r="H27" s="1"/>
      <c r="I27" s="102"/>
      <c r="J27" s="139" t="s">
        <v>196</v>
      </c>
      <c r="K27" s="137"/>
      <c r="L27" s="137"/>
      <c r="M27" s="137"/>
      <c r="N27" s="137"/>
      <c r="O27" s="137"/>
      <c r="P27" s="137"/>
      <c r="Q27" s="251"/>
      <c r="R27" s="137"/>
      <c r="S27" s="137"/>
      <c r="T27" s="137"/>
      <c r="U27" s="137"/>
      <c r="V27" s="299"/>
    </row>
    <row r="28" spans="1:24" ht="20.100000000000001" customHeight="1">
      <c r="A28" s="1">
        <f>IF(ISBLANK($I28),1001,0)</f>
        <v>1001</v>
      </c>
      <c r="B28" s="1"/>
      <c r="C28" s="14"/>
      <c r="D28" s="34">
        <v>5</v>
      </c>
      <c r="E28" s="1" t="s">
        <v>36</v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6"/>
    </row>
    <row r="29" spans="1:24" ht="20.100000000000001" customHeight="1">
      <c r="A29" s="1"/>
      <c r="B29" s="1"/>
      <c r="C29" s="15"/>
      <c r="D29" s="1"/>
      <c r="E29" s="1"/>
      <c r="F29" s="1"/>
      <c r="G29" s="1"/>
      <c r="H29" s="1"/>
      <c r="I29" s="102"/>
      <c r="J29" s="139" t="s">
        <v>99</v>
      </c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299"/>
    </row>
    <row r="30" spans="1:24" ht="20.100000000000001" customHeight="1">
      <c r="A30" s="1">
        <f>IF(ISBLANK($I30),1001,0)</f>
        <v>1001</v>
      </c>
      <c r="B30" s="1"/>
      <c r="C30" s="14"/>
      <c r="D30" s="34">
        <v>6</v>
      </c>
      <c r="E30" s="1" t="s">
        <v>12</v>
      </c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6"/>
    </row>
    <row r="31" spans="1:24" ht="20.100000000000001" customHeight="1">
      <c r="A31" s="1"/>
      <c r="B31" s="1"/>
      <c r="C31" s="15"/>
      <c r="D31" s="1"/>
      <c r="E31" s="1"/>
      <c r="F31" s="1"/>
      <c r="G31" s="1"/>
      <c r="H31" s="1"/>
      <c r="I31" s="102"/>
      <c r="J31" s="139" t="s">
        <v>23</v>
      </c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299"/>
    </row>
    <row r="32" spans="1:24" ht="20.100000000000001" customHeight="1">
      <c r="A32" s="1">
        <f>IF(ISBLANK($I32),1001,0)</f>
        <v>1001</v>
      </c>
      <c r="B32" s="1"/>
      <c r="C32" s="14"/>
      <c r="D32" s="34">
        <v>7</v>
      </c>
      <c r="E32" s="1" t="s">
        <v>10</v>
      </c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6"/>
    </row>
    <row r="33" spans="1:23" ht="20.100000000000001" customHeight="1">
      <c r="A33" s="1"/>
      <c r="B33" s="1"/>
      <c r="C33" s="15"/>
      <c r="D33" s="1"/>
      <c r="E33" s="1"/>
      <c r="F33" s="1"/>
      <c r="G33" s="1"/>
      <c r="H33" s="1"/>
      <c r="I33" s="102"/>
      <c r="J33" s="139" t="s">
        <v>24</v>
      </c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6"/>
    </row>
    <row r="34" spans="1:23" ht="20.100000000000001" customHeight="1">
      <c r="A34" s="1">
        <f>IF(NOT(AND(I34&lt;&gt;"",ISNUMBER(VALUE(SUBSTITUTE(I34,"-",""))))),1001,0)</f>
        <v>1001</v>
      </c>
      <c r="B34" s="1"/>
      <c r="C34" s="14"/>
      <c r="D34" s="34">
        <v>8</v>
      </c>
      <c r="E34" s="1" t="s">
        <v>20</v>
      </c>
      <c r="I34" s="105"/>
      <c r="J34" s="105"/>
      <c r="K34" s="105"/>
      <c r="L34" s="105"/>
      <c r="M34" s="105"/>
      <c r="N34" s="1"/>
      <c r="O34" s="1"/>
      <c r="P34" s="1"/>
      <c r="Q34" s="1"/>
      <c r="R34" s="1"/>
      <c r="S34" s="1"/>
      <c r="T34" s="1"/>
      <c r="U34" s="1"/>
      <c r="V34" s="6"/>
    </row>
    <row r="35" spans="1:23" ht="20.100000000000001" customHeight="1">
      <c r="A35" s="1"/>
      <c r="B35" s="1"/>
      <c r="C35" s="15"/>
      <c r="D35" s="1"/>
      <c r="E35" s="1"/>
      <c r="F35" s="1"/>
      <c r="G35" s="1"/>
      <c r="H35" s="1"/>
      <c r="I35" s="102"/>
      <c r="J35" s="139" t="s">
        <v>125</v>
      </c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6"/>
    </row>
    <row r="36" spans="1:23" ht="20.100000000000001" customHeight="1">
      <c r="A36" s="1">
        <f>IF(AND(I36&lt;&gt;"",NOT(ISNUMBER(VALUE(SUBSTITUTE(I36,"-",""))))),1001,0)</f>
        <v>0</v>
      </c>
      <c r="B36" s="1"/>
      <c r="C36" s="14"/>
      <c r="D36" s="34">
        <v>9</v>
      </c>
      <c r="E36" s="1" t="s">
        <v>8</v>
      </c>
      <c r="I36" s="105"/>
      <c r="J36" s="105"/>
      <c r="K36" s="105"/>
      <c r="L36" s="105"/>
      <c r="M36" s="105"/>
      <c r="N36" s="1"/>
      <c r="O36" s="1"/>
      <c r="P36" s="1"/>
      <c r="Q36" s="1"/>
      <c r="R36" s="1"/>
      <c r="S36" s="1"/>
      <c r="T36" s="1"/>
      <c r="U36" s="1"/>
      <c r="V36" s="6"/>
    </row>
    <row r="37" spans="1:23" ht="20.100000000000001" customHeight="1">
      <c r="A37" s="1"/>
      <c r="B37" s="1"/>
      <c r="C37" s="15"/>
      <c r="D37" s="1"/>
      <c r="E37" s="1"/>
      <c r="F37" s="1"/>
      <c r="G37" s="1"/>
      <c r="H37" s="1"/>
      <c r="I37" s="102"/>
      <c r="J37" s="139" t="s">
        <v>104</v>
      </c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6"/>
    </row>
    <row r="38" spans="1:23" ht="20.100000000000001" customHeight="1">
      <c r="A38" s="1"/>
      <c r="B38" s="1"/>
      <c r="C38" s="15"/>
      <c r="D38" s="34">
        <v>10</v>
      </c>
      <c r="E38" s="1" t="s">
        <v>21</v>
      </c>
      <c r="I38" s="105"/>
      <c r="J38" s="105"/>
      <c r="K38" s="105"/>
      <c r="L38" s="105"/>
      <c r="M38" s="105"/>
      <c r="N38" s="105"/>
      <c r="O38" s="105"/>
      <c r="P38" s="105"/>
      <c r="Q38" s="252"/>
      <c r="R38" s="105"/>
      <c r="S38" s="105"/>
      <c r="T38" s="105"/>
      <c r="U38" s="105"/>
      <c r="V38" s="6"/>
    </row>
    <row r="39" spans="1:23" ht="20.100000000000001" customHeight="1">
      <c r="A39" s="1"/>
      <c r="B39" s="1"/>
      <c r="C39" s="15"/>
      <c r="D39" s="34"/>
      <c r="I39" s="102"/>
      <c r="J39" s="139" t="s">
        <v>198</v>
      </c>
      <c r="K39" s="168"/>
      <c r="L39" s="139"/>
      <c r="M39" s="139"/>
      <c r="N39" s="139"/>
      <c r="O39" s="139"/>
      <c r="P39" s="139"/>
      <c r="Q39" s="253"/>
      <c r="R39" s="139"/>
      <c r="S39" s="139"/>
      <c r="T39" s="139"/>
      <c r="U39" s="139"/>
      <c r="V39" s="1"/>
      <c r="W39" s="15"/>
    </row>
    <row r="40" spans="1:23" ht="20.100000000000001" customHeight="1">
      <c r="A40" s="1">
        <f>IF(AND($I40&lt;&gt;"一致する",$I40&lt;&gt;"一致しない"),1001,0)</f>
        <v>0</v>
      </c>
      <c r="B40" s="1"/>
      <c r="C40" s="14"/>
      <c r="D40" s="34">
        <v>11</v>
      </c>
      <c r="E40" s="1" t="s">
        <v>105</v>
      </c>
      <c r="I40" s="105" t="s">
        <v>111</v>
      </c>
      <c r="J40" s="105"/>
      <c r="K40" s="105"/>
      <c r="L40" s="105"/>
      <c r="M40" s="105"/>
      <c r="N40" s="1"/>
      <c r="O40" s="1"/>
      <c r="P40" s="1"/>
      <c r="Q40" s="1"/>
      <c r="R40" s="1"/>
      <c r="S40" s="1"/>
      <c r="T40" s="1"/>
      <c r="U40" s="1"/>
      <c r="V40" s="6"/>
      <c r="W40" s="1"/>
    </row>
    <row r="41" spans="1:23" ht="20.100000000000001" customHeight="1">
      <c r="A41" s="1"/>
      <c r="B41" s="1"/>
      <c r="C41" s="15"/>
      <c r="D41" s="1"/>
      <c r="E41" s="1"/>
      <c r="F41" s="1"/>
      <c r="G41" s="1"/>
      <c r="H41" s="1"/>
      <c r="I41" s="106"/>
      <c r="J41" s="139" t="s">
        <v>197</v>
      </c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300"/>
      <c r="W41" s="1"/>
    </row>
    <row r="42" spans="1:23" ht="20.100000000000001" customHeight="1">
      <c r="A42" s="1"/>
      <c r="B42" s="1"/>
      <c r="C42" s="16"/>
      <c r="D42" s="35"/>
      <c r="E42" s="35"/>
      <c r="F42" s="35"/>
      <c r="G42" s="35"/>
      <c r="H42" s="35"/>
      <c r="I42" s="107"/>
      <c r="J42" s="107"/>
      <c r="K42" s="113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276"/>
    </row>
    <row r="43" spans="1:23" ht="20.100000000000001" customHeight="1">
      <c r="A43" s="1"/>
      <c r="B43" s="1"/>
      <c r="C43" s="1"/>
      <c r="D43" s="1"/>
      <c r="E43" s="1"/>
      <c r="F43" s="1"/>
      <c r="G43" s="1"/>
      <c r="H43" s="1"/>
      <c r="I43" s="108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"/>
    </row>
    <row r="44" spans="1:23" ht="15.75" hidden="1" customHeight="1">
      <c r="A44" s="1"/>
      <c r="B44" s="1"/>
      <c r="C44" s="1"/>
      <c r="D44" s="1"/>
      <c r="E44" s="1"/>
      <c r="F44" s="1"/>
      <c r="G44" s="1"/>
      <c r="H44" s="1"/>
      <c r="I44" s="10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3" ht="15.75" hidden="1" customHeight="1">
      <c r="A45" s="1"/>
      <c r="B45" s="1"/>
      <c r="C45" s="1"/>
      <c r="D45" s="1"/>
      <c r="E45" s="1"/>
      <c r="F45" s="1"/>
      <c r="G45" s="1"/>
      <c r="H45" s="1"/>
      <c r="I45" s="10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15.75" hidden="1" customHeight="1">
      <c r="A46" s="1"/>
      <c r="B46" s="1"/>
      <c r="C46" s="1"/>
      <c r="D46" s="1"/>
      <c r="E46" s="1"/>
      <c r="F46" s="1"/>
      <c r="G46" s="1"/>
      <c r="H46" s="1"/>
      <c r="I46" s="10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15.75" hidden="1" customHeight="1">
      <c r="A47" s="1"/>
      <c r="B47" s="1"/>
      <c r="C47" s="1"/>
      <c r="D47" s="1"/>
      <c r="E47" s="1"/>
      <c r="F47" s="1"/>
      <c r="G47" s="1"/>
      <c r="H47" s="1"/>
      <c r="I47" s="10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15.75" hidden="1" customHeight="1">
      <c r="A48" s="1"/>
      <c r="B48" s="1"/>
      <c r="C48" s="1"/>
      <c r="D48" s="1"/>
      <c r="E48" s="1"/>
      <c r="F48" s="1"/>
      <c r="G48" s="1"/>
      <c r="H48" s="1"/>
      <c r="I48" s="10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hidden="1" customHeight="1">
      <c r="A49" s="1"/>
      <c r="B49" s="1"/>
      <c r="C49" s="1"/>
      <c r="D49" s="1"/>
      <c r="E49" s="1"/>
      <c r="F49" s="1"/>
      <c r="G49" s="1"/>
      <c r="H49" s="1"/>
      <c r="I49" s="10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hidden="1" customHeight="1">
      <c r="A50" s="1"/>
      <c r="B50" s="1"/>
      <c r="C50" s="1"/>
      <c r="D50" s="1"/>
      <c r="E50" s="1"/>
      <c r="F50" s="1"/>
      <c r="G50" s="1"/>
      <c r="H50" s="1"/>
      <c r="I50" s="10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hidden="1" customHeight="1">
      <c r="A51" s="1"/>
      <c r="B51" s="1"/>
      <c r="C51" s="1"/>
      <c r="D51" s="1"/>
      <c r="E51" s="1"/>
      <c r="F51" s="1"/>
      <c r="G51" s="1"/>
      <c r="H51" s="1"/>
      <c r="I51" s="10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hidden="1" customHeight="1">
      <c r="A52" s="1"/>
      <c r="B52" s="1"/>
      <c r="C52" s="1"/>
      <c r="D52" s="1"/>
      <c r="E52" s="1"/>
      <c r="F52" s="1"/>
      <c r="G52" s="1"/>
      <c r="H52" s="1"/>
      <c r="I52" s="10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hidden="1" customHeight="1">
      <c r="A53" s="1"/>
      <c r="B53" s="1"/>
      <c r="C53" s="1"/>
      <c r="D53" s="1"/>
      <c r="E53" s="1"/>
      <c r="F53" s="1"/>
      <c r="G53" s="1"/>
      <c r="H53" s="1"/>
      <c r="I53" s="10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hidden="1" customHeight="1">
      <c r="A54" s="1"/>
      <c r="B54" s="1"/>
      <c r="C54" s="1"/>
      <c r="D54" s="1"/>
      <c r="E54" s="1"/>
      <c r="F54" s="1"/>
      <c r="G54" s="1"/>
      <c r="H54" s="1"/>
      <c r="I54" s="10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hidden="1" customHeight="1">
      <c r="A55" s="1"/>
      <c r="B55" s="1"/>
      <c r="C55" s="1"/>
      <c r="D55" s="1"/>
      <c r="E55" s="1"/>
      <c r="F55" s="1"/>
      <c r="G55" s="1"/>
      <c r="H55" s="1"/>
      <c r="I55" s="10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hidden="1" customHeight="1">
      <c r="A56" s="1"/>
      <c r="B56" s="1"/>
      <c r="C56" s="1"/>
      <c r="D56" s="1"/>
      <c r="E56" s="1"/>
      <c r="F56" s="1"/>
      <c r="G56" s="1"/>
      <c r="H56" s="1"/>
      <c r="I56" s="10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hidden="1" customHeight="1">
      <c r="A57" s="1"/>
      <c r="B57" s="1"/>
      <c r="C57" s="1"/>
      <c r="D57" s="1"/>
      <c r="E57" s="1"/>
      <c r="F57" s="1"/>
      <c r="G57" s="1"/>
      <c r="H57" s="1"/>
      <c r="I57" s="10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hidden="1" customHeight="1">
      <c r="A58" s="1"/>
      <c r="B58" s="1"/>
      <c r="C58" s="1"/>
      <c r="D58" s="1"/>
      <c r="E58" s="1"/>
      <c r="F58" s="1"/>
      <c r="G58" s="1"/>
      <c r="H58" s="1"/>
      <c r="I58" s="10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>
      <c r="A59" s="1"/>
      <c r="B59" s="1"/>
      <c r="C59" s="1"/>
      <c r="D59" s="1"/>
      <c r="E59" s="1"/>
      <c r="F59" s="1"/>
      <c r="G59" s="1"/>
      <c r="H59" s="1"/>
      <c r="I59" s="10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>
      <c r="A60" s="1"/>
      <c r="B60" s="1"/>
      <c r="C60" s="12" t="s">
        <v>51</v>
      </c>
      <c r="D60" s="32"/>
      <c r="E60" s="32"/>
      <c r="F60" s="32"/>
      <c r="G60" s="32"/>
      <c r="H60" s="92"/>
      <c r="I60" s="110"/>
    </row>
    <row r="61" spans="1:22" ht="20.100000000000001" customHeight="1">
      <c r="A61" s="1"/>
      <c r="B61" s="1"/>
      <c r="C61" s="13"/>
      <c r="D61" s="33"/>
      <c r="E61" s="33"/>
      <c r="F61" s="33"/>
      <c r="G61" s="33"/>
      <c r="H61" s="33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98"/>
    </row>
    <row r="62" spans="1:22" ht="20.100000000000001" customHeight="1">
      <c r="A62" s="1"/>
      <c r="B62" s="1"/>
      <c r="C62" s="13"/>
      <c r="D62" s="36" t="s">
        <v>97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6"/>
    </row>
    <row r="63" spans="1:22" ht="20.100000000000001" customHeight="1">
      <c r="A63" s="1">
        <f>IF(AND(I63&lt;&gt;"しない",I63&lt;&gt;"する"),1001,0)</f>
        <v>1001</v>
      </c>
      <c r="B63" s="1"/>
      <c r="C63" s="14"/>
      <c r="D63" s="34">
        <v>1</v>
      </c>
      <c r="E63" s="1" t="s">
        <v>54</v>
      </c>
      <c r="F63" s="1"/>
      <c r="G63" s="1"/>
      <c r="H63" s="1"/>
      <c r="I63" s="105"/>
      <c r="J63" s="105"/>
      <c r="K63" s="105"/>
      <c r="L63" s="105"/>
      <c r="M63" s="105"/>
      <c r="N63" s="1"/>
      <c r="O63" s="1"/>
      <c r="P63" s="1"/>
      <c r="Q63" s="1"/>
      <c r="R63" s="1"/>
      <c r="S63" s="1"/>
      <c r="T63" s="1"/>
      <c r="U63" s="1"/>
      <c r="V63" s="6"/>
    </row>
    <row r="64" spans="1:22" ht="20.100000000000001" customHeight="1">
      <c r="A64" s="1"/>
      <c r="B64" s="1"/>
      <c r="C64" s="14"/>
      <c r="D64" s="1"/>
      <c r="E64" s="1"/>
      <c r="F64" s="1"/>
      <c r="G64" s="1"/>
      <c r="H64" s="1"/>
      <c r="I64" s="106"/>
      <c r="J64" s="139" t="s">
        <v>110</v>
      </c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6"/>
    </row>
    <row r="65" spans="1:22" ht="20.100000000000001" hidden="1" customHeight="1">
      <c r="A65" s="1"/>
      <c r="B65" s="1"/>
      <c r="C65" s="14"/>
      <c r="D65" s="1"/>
      <c r="E65" s="1"/>
      <c r="F65" s="1"/>
      <c r="G65" s="1"/>
      <c r="H65" s="1"/>
      <c r="I65" s="106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6"/>
    </row>
    <row r="66" spans="1:22" ht="20.100000000000001" hidden="1" customHeight="1">
      <c r="A66" s="1"/>
      <c r="B66" s="1"/>
      <c r="C66" s="14"/>
      <c r="D66" s="1"/>
      <c r="E66" s="1"/>
      <c r="F66" s="1"/>
      <c r="G66" s="1"/>
      <c r="H66" s="1"/>
      <c r="I66" s="106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6"/>
    </row>
    <row r="67" spans="1:22" ht="20.100000000000001" hidden="1" customHeight="1">
      <c r="A67" s="1"/>
      <c r="B67" s="1"/>
      <c r="C67" s="14"/>
      <c r="D67" s="1"/>
      <c r="E67" s="1"/>
      <c r="F67" s="1"/>
      <c r="G67" s="1"/>
      <c r="H67" s="1"/>
      <c r="I67" s="106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6"/>
    </row>
    <row r="68" spans="1:22" ht="20.100000000000001" hidden="1" customHeight="1">
      <c r="A68" s="1"/>
      <c r="B68" s="1"/>
      <c r="C68" s="14"/>
      <c r="D68" s="1"/>
      <c r="E68" s="1"/>
      <c r="F68" s="1"/>
      <c r="G68" s="1"/>
      <c r="H68" s="1"/>
      <c r="I68" s="106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6"/>
    </row>
    <row r="69" spans="1:22" ht="20.100000000000001" customHeight="1">
      <c r="A69" s="1">
        <f>IF(OR(AND($I63="する",ISBLANK($I69)),AND($I63="しない",NOT(ISBLANK($I69)))),1001,0)</f>
        <v>0</v>
      </c>
      <c r="B69" s="1"/>
      <c r="C69" s="14"/>
      <c r="D69" s="34">
        <v>2</v>
      </c>
      <c r="E69" s="1" t="s">
        <v>6</v>
      </c>
      <c r="I69" s="103"/>
      <c r="J69" s="138"/>
      <c r="K69" s="138"/>
      <c r="L69" s="138"/>
      <c r="M69" s="138"/>
      <c r="N69" s="1"/>
      <c r="O69" s="1"/>
      <c r="P69" s="1"/>
      <c r="Q69" s="1"/>
      <c r="R69" s="1"/>
      <c r="S69" s="1"/>
      <c r="T69" s="1"/>
      <c r="U69" s="1"/>
      <c r="V69" s="6"/>
    </row>
    <row r="70" spans="1:22" ht="20.100000000000001" customHeight="1">
      <c r="A70" s="1"/>
      <c r="B70" s="1"/>
      <c r="C70" s="14"/>
      <c r="D70" s="34"/>
      <c r="E70" s="1"/>
      <c r="F70" s="1"/>
      <c r="G70" s="1"/>
      <c r="H70" s="1"/>
      <c r="I70" s="102"/>
      <c r="J70" s="139" t="s">
        <v>124</v>
      </c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6"/>
    </row>
    <row r="71" spans="1:22" ht="20.100000000000001" customHeight="1">
      <c r="A71" s="1">
        <f>IF(OR(AND($I63="する",AND(I71&lt;&gt;"",OR(ISERROR(FIND("@"&amp;LEFT(I71,3)&amp;"@",都道府県3))=FALSE,ISERROR(FIND("@"&amp;LEFT(I71,4)&amp;"@",都道府県4))=FALSE))=FALSE),AND($I63="しない",NOT(ISBLANK($I71)))),1001,0)</f>
        <v>0</v>
      </c>
      <c r="B71" s="1"/>
      <c r="C71" s="14"/>
      <c r="D71" s="34">
        <v>3</v>
      </c>
      <c r="E71" s="1" t="s">
        <v>15</v>
      </c>
      <c r="I71" s="104"/>
      <c r="J71" s="104"/>
      <c r="K71" s="104"/>
      <c r="L71" s="104"/>
      <c r="M71" s="104"/>
      <c r="N71" s="104"/>
      <c r="O71" s="104"/>
      <c r="P71" s="104"/>
      <c r="Q71" s="249"/>
      <c r="R71" s="104"/>
      <c r="S71" s="104"/>
      <c r="T71" s="104"/>
      <c r="U71" s="104"/>
      <c r="V71" s="6"/>
    </row>
    <row r="72" spans="1:22" ht="20.100000000000001" customHeight="1">
      <c r="A72" s="1"/>
      <c r="B72" s="1"/>
      <c r="C72" s="14"/>
      <c r="D72" s="34"/>
      <c r="E72" s="1"/>
      <c r="F72" s="1"/>
      <c r="G72" s="1"/>
      <c r="H72" s="1"/>
      <c r="I72" s="102"/>
      <c r="J72" s="139" t="s">
        <v>200</v>
      </c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6"/>
    </row>
    <row r="73" spans="1:22" ht="20.100000000000001" customHeight="1">
      <c r="A73" s="1">
        <f>IF(OR(AND($I63="する",ISBLANK($I73)),AND($I63="しない",NOT(ISBLANK($I73)))),1001,0)</f>
        <v>0</v>
      </c>
      <c r="B73" s="1"/>
      <c r="C73" s="14"/>
      <c r="D73" s="34">
        <v>4</v>
      </c>
      <c r="E73" s="1" t="s">
        <v>19</v>
      </c>
      <c r="I73" s="105"/>
      <c r="J73" s="105"/>
      <c r="K73" s="105"/>
      <c r="L73" s="105"/>
      <c r="M73" s="105"/>
      <c r="N73" s="105"/>
      <c r="O73" s="105"/>
      <c r="P73" s="105"/>
      <c r="Q73" s="250"/>
      <c r="R73" s="105"/>
      <c r="S73" s="105"/>
      <c r="T73" s="105"/>
      <c r="U73" s="105"/>
      <c r="V73" s="6"/>
    </row>
    <row r="74" spans="1:22" ht="30" customHeight="1">
      <c r="A74" s="1"/>
      <c r="B74" s="1"/>
      <c r="C74" s="15"/>
      <c r="D74" s="1"/>
      <c r="I74" s="102"/>
      <c r="J74" s="140" t="s">
        <v>201</v>
      </c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6"/>
    </row>
    <row r="75" spans="1:22" ht="20.100000000000001" customHeight="1">
      <c r="A75" s="1">
        <f>IF(OR(AND($I63="する",ISBLANK($I75)),AND($I63="しない",NOT(ISBLANK($I75)))),1001,0)</f>
        <v>0</v>
      </c>
      <c r="B75" s="1"/>
      <c r="C75" s="14"/>
      <c r="D75" s="34">
        <v>5</v>
      </c>
      <c r="E75" s="1" t="s">
        <v>14</v>
      </c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6"/>
    </row>
    <row r="76" spans="1:22" ht="30" customHeight="1">
      <c r="A76" s="1"/>
      <c r="B76" s="1"/>
      <c r="C76" s="15"/>
      <c r="D76" s="1"/>
      <c r="E76" s="1"/>
      <c r="F76" s="1"/>
      <c r="G76" s="1"/>
      <c r="H76" s="1"/>
      <c r="I76" s="102"/>
      <c r="J76" s="140" t="s">
        <v>199</v>
      </c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6"/>
    </row>
    <row r="77" spans="1:22" ht="20.100000000000001" customHeight="1">
      <c r="A77" s="1">
        <f>IF(OR(AND($I63="する",ISBLANK($I77)),AND($I63="しない",NOT(ISBLANK($I77)))),1001,0)</f>
        <v>0</v>
      </c>
      <c r="B77" s="1"/>
      <c r="C77" s="14"/>
      <c r="D77" s="34">
        <v>6</v>
      </c>
      <c r="E77" s="1" t="s">
        <v>38</v>
      </c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6"/>
    </row>
    <row r="78" spans="1:22" ht="20.100000000000001" customHeight="1">
      <c r="A78" s="1"/>
      <c r="B78" s="1"/>
      <c r="C78" s="15"/>
      <c r="D78" s="1"/>
      <c r="E78" s="1"/>
      <c r="F78" s="1"/>
      <c r="G78" s="1"/>
      <c r="H78" s="1"/>
      <c r="I78" s="102"/>
      <c r="J78" s="139" t="s">
        <v>126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6"/>
    </row>
    <row r="79" spans="1:22" ht="20.100000000000001" customHeight="1">
      <c r="A79" s="1">
        <f>IF(OR(AND($I63="する",ISBLANK($I79)),AND($I63="しない",NOT(ISBLANK($I79)))),1001,0)</f>
        <v>0</v>
      </c>
      <c r="B79" s="1"/>
      <c r="C79" s="14"/>
      <c r="D79" s="34">
        <v>7</v>
      </c>
      <c r="E79" s="1" t="s">
        <v>43</v>
      </c>
      <c r="I79" s="105"/>
      <c r="J79" s="105"/>
      <c r="K79" s="105"/>
      <c r="L79" s="105"/>
      <c r="M79" s="105"/>
      <c r="N79" s="105"/>
      <c r="O79" s="105"/>
      <c r="P79" s="105"/>
      <c r="Q79" s="250"/>
      <c r="R79" s="105"/>
      <c r="S79" s="105"/>
      <c r="T79" s="105"/>
      <c r="U79" s="105"/>
      <c r="V79" s="6"/>
    </row>
    <row r="80" spans="1:22" ht="20.100000000000001" customHeight="1">
      <c r="A80" s="1"/>
      <c r="B80" s="1"/>
      <c r="C80" s="15"/>
      <c r="D80" s="1"/>
      <c r="E80" s="1"/>
      <c r="F80" s="1"/>
      <c r="G80" s="1"/>
      <c r="H80" s="1"/>
      <c r="I80" s="102"/>
      <c r="J80" s="139" t="s">
        <v>23</v>
      </c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6"/>
    </row>
    <row r="81" spans="1:23" ht="20.100000000000001" customHeight="1">
      <c r="A81" s="1">
        <f>IF(OR(AND($I63="する",ISBLANK($I81)),AND($I63="しない",NOT(ISBLANK($I81)))),1001,0)</f>
        <v>0</v>
      </c>
      <c r="B81" s="1"/>
      <c r="C81" s="14"/>
      <c r="D81" s="34">
        <v>8</v>
      </c>
      <c r="E81" s="1" t="s">
        <v>44</v>
      </c>
      <c r="I81" s="105"/>
      <c r="J81" s="105"/>
      <c r="K81" s="105"/>
      <c r="L81" s="105"/>
      <c r="M81" s="105"/>
      <c r="N81" s="105"/>
      <c r="O81" s="105"/>
      <c r="P81" s="105"/>
      <c r="Q81" s="250"/>
      <c r="R81" s="105"/>
      <c r="S81" s="105"/>
      <c r="T81" s="105"/>
      <c r="U81" s="105"/>
      <c r="V81" s="6"/>
    </row>
    <row r="82" spans="1:23" ht="20.100000000000001" customHeight="1">
      <c r="A82" s="1"/>
      <c r="B82" s="1"/>
      <c r="C82" s="15"/>
      <c r="D82" s="1"/>
      <c r="E82" s="1"/>
      <c r="F82" s="1"/>
      <c r="G82" s="1"/>
      <c r="H82" s="1"/>
      <c r="I82" s="102"/>
      <c r="J82" s="139" t="s">
        <v>24</v>
      </c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6"/>
    </row>
    <row r="83" spans="1:23" ht="20.100000000000001" customHeight="1">
      <c r="A83" s="1">
        <f>IF(OR(AND($I63="する",NOT(AND(I83&lt;&gt;"",ISNUMBER(VALUE(SUBSTITUTE(I83,"-","")))))),AND($I63="しない",NOT(ISBLANK($I83)))),1001,0)</f>
        <v>0</v>
      </c>
      <c r="B83" s="1"/>
      <c r="C83" s="14"/>
      <c r="D83" s="34">
        <v>9</v>
      </c>
      <c r="E83" s="1" t="s">
        <v>20</v>
      </c>
      <c r="I83" s="105"/>
      <c r="J83" s="105"/>
      <c r="K83" s="105"/>
      <c r="L83" s="105"/>
      <c r="M83" s="105"/>
      <c r="N83" s="1"/>
      <c r="O83" s="1"/>
      <c r="P83" s="1"/>
      <c r="Q83" s="1"/>
      <c r="R83" s="1"/>
      <c r="S83" s="1"/>
      <c r="T83" s="1"/>
      <c r="U83" s="1"/>
      <c r="V83" s="6"/>
    </row>
    <row r="84" spans="1:23" ht="20.100000000000001" customHeight="1">
      <c r="A84" s="1"/>
      <c r="B84" s="1"/>
      <c r="C84" s="15"/>
      <c r="D84" s="1"/>
      <c r="E84" s="1"/>
      <c r="F84" s="1"/>
      <c r="G84" s="1"/>
      <c r="H84" s="1"/>
      <c r="I84" s="102"/>
      <c r="J84" s="139" t="s">
        <v>125</v>
      </c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6"/>
    </row>
    <row r="85" spans="1:23" ht="20.100000000000001" customHeight="1">
      <c r="A85" s="1">
        <f>IF(OR(AND($I63="する",AND(I85&lt;&gt;"",NOT(ISNUMBER(VALUE(SUBSTITUTE(I85,"-","")))))),AND($I63="しない",NOT(ISBLANK($I85)))),1001,0)</f>
        <v>0</v>
      </c>
      <c r="B85" s="1"/>
      <c r="C85" s="14"/>
      <c r="D85" s="34">
        <v>10</v>
      </c>
      <c r="E85" s="1" t="s">
        <v>8</v>
      </c>
      <c r="I85" s="105"/>
      <c r="J85" s="105"/>
      <c r="K85" s="105"/>
      <c r="L85" s="105"/>
      <c r="M85" s="105"/>
      <c r="N85" s="1"/>
      <c r="O85" s="1"/>
      <c r="P85" s="1"/>
      <c r="Q85" s="1"/>
      <c r="R85" s="1"/>
      <c r="S85" s="1"/>
      <c r="T85" s="1"/>
      <c r="U85" s="1"/>
      <c r="V85" s="6"/>
    </row>
    <row r="86" spans="1:23" ht="20.100000000000001" customHeight="1">
      <c r="A86" s="1"/>
      <c r="B86" s="1"/>
      <c r="C86" s="15"/>
      <c r="D86" s="1"/>
      <c r="E86" s="1"/>
      <c r="F86" s="1"/>
      <c r="G86" s="1"/>
      <c r="H86" s="1"/>
      <c r="I86" s="102"/>
      <c r="J86" s="139" t="s">
        <v>104</v>
      </c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6"/>
    </row>
    <row r="87" spans="1:23" ht="20.100000000000001" customHeight="1">
      <c r="A87" s="1">
        <f>IF(AND(I63="しない",NOT(ISBLANK($I87))),1001,0)</f>
        <v>0</v>
      </c>
      <c r="B87" s="1"/>
      <c r="C87" s="15"/>
      <c r="D87" s="34">
        <v>11</v>
      </c>
      <c r="E87" s="1" t="s">
        <v>21</v>
      </c>
      <c r="I87" s="105"/>
      <c r="J87" s="105"/>
      <c r="K87" s="105"/>
      <c r="L87" s="105"/>
      <c r="M87" s="105"/>
      <c r="N87" s="105"/>
      <c r="O87" s="105"/>
      <c r="P87" s="105"/>
      <c r="Q87" s="252"/>
      <c r="R87" s="105"/>
      <c r="S87" s="105"/>
      <c r="T87" s="105"/>
      <c r="U87" s="105"/>
      <c r="V87" s="6"/>
    </row>
    <row r="88" spans="1:23" ht="20.100000000000001" customHeight="1">
      <c r="A88" s="1"/>
      <c r="B88" s="1"/>
      <c r="C88" s="15"/>
      <c r="D88" s="34"/>
      <c r="I88" s="102"/>
      <c r="J88" s="139" t="s">
        <v>198</v>
      </c>
      <c r="K88" s="170"/>
      <c r="L88" s="137"/>
      <c r="M88" s="137"/>
      <c r="N88" s="137"/>
      <c r="O88" s="137"/>
      <c r="P88" s="137"/>
      <c r="Q88" s="255"/>
      <c r="R88" s="137"/>
      <c r="S88" s="137"/>
      <c r="T88" s="137"/>
      <c r="U88" s="137"/>
      <c r="V88" s="1"/>
      <c r="W88" s="15"/>
    </row>
    <row r="89" spans="1:23" ht="20.100000000000001" customHeight="1">
      <c r="A89" s="1"/>
      <c r="B89" s="1"/>
      <c r="C89" s="16"/>
      <c r="D89" s="35"/>
      <c r="E89" s="35"/>
      <c r="F89" s="35"/>
      <c r="G89" s="35"/>
      <c r="H89" s="35"/>
      <c r="I89" s="111"/>
      <c r="J89" s="141"/>
      <c r="K89" s="169"/>
      <c r="L89" s="141"/>
      <c r="M89" s="141"/>
      <c r="N89" s="141"/>
      <c r="O89" s="141"/>
      <c r="P89" s="141"/>
      <c r="Q89" s="254"/>
      <c r="R89" s="141"/>
      <c r="S89" s="141"/>
      <c r="T89" s="141"/>
      <c r="U89" s="141"/>
      <c r="V89" s="35"/>
      <c r="W89" s="15"/>
    </row>
    <row r="90" spans="1:23" ht="20.100000000000001" customHeight="1">
      <c r="A90" s="1"/>
      <c r="B90" s="1"/>
      <c r="C90" s="1"/>
      <c r="D90" s="1"/>
      <c r="E90" s="1"/>
      <c r="F90" s="1"/>
      <c r="G90" s="1"/>
      <c r="H90" s="1"/>
      <c r="I90" s="108"/>
      <c r="J90" s="1"/>
      <c r="K90" s="11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3" ht="15.75" hidden="1" customHeight="1">
      <c r="A91" s="1"/>
      <c r="B91" s="1"/>
      <c r="C91" s="1"/>
      <c r="D91" s="1"/>
      <c r="E91" s="1"/>
      <c r="F91" s="1"/>
      <c r="G91" s="1"/>
      <c r="H91" s="1"/>
      <c r="I91" s="108"/>
      <c r="J91" s="1"/>
      <c r="K91" s="11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3" ht="15.75" hidden="1" customHeight="1">
      <c r="A92" s="1"/>
      <c r="B92" s="1"/>
      <c r="C92" s="1"/>
      <c r="D92" s="1"/>
      <c r="E92" s="1"/>
      <c r="F92" s="1"/>
      <c r="G92" s="1"/>
      <c r="H92" s="1"/>
      <c r="I92" s="108"/>
      <c r="J92" s="1"/>
      <c r="K92" s="11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3" ht="15.75" hidden="1" customHeight="1">
      <c r="A93" s="1"/>
      <c r="B93" s="1"/>
      <c r="C93" s="1"/>
      <c r="D93" s="1"/>
      <c r="E93" s="1"/>
      <c r="F93" s="1"/>
      <c r="G93" s="1"/>
      <c r="H93" s="1"/>
      <c r="I93" s="108"/>
      <c r="J93" s="1"/>
      <c r="K93" s="11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3" ht="15.75" hidden="1" customHeight="1">
      <c r="A94" s="1"/>
      <c r="B94" s="1"/>
      <c r="C94" s="1"/>
      <c r="D94" s="1"/>
      <c r="E94" s="1"/>
      <c r="F94" s="1"/>
      <c r="G94" s="1"/>
      <c r="H94" s="1"/>
      <c r="I94" s="108"/>
      <c r="J94" s="1"/>
      <c r="K94" s="11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3" ht="15.75" hidden="1" customHeight="1">
      <c r="A95" s="1"/>
      <c r="B95" s="1"/>
      <c r="C95" s="1"/>
      <c r="D95" s="1"/>
      <c r="E95" s="1"/>
      <c r="F95" s="1"/>
      <c r="G95" s="1"/>
      <c r="H95" s="1"/>
      <c r="I95" s="108"/>
      <c r="J95" s="1"/>
      <c r="K95" s="11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3" ht="15.75" hidden="1" customHeight="1">
      <c r="A96" s="1"/>
      <c r="B96" s="1"/>
      <c r="C96" s="1"/>
      <c r="D96" s="1"/>
      <c r="E96" s="1"/>
      <c r="F96" s="1"/>
      <c r="G96" s="1"/>
      <c r="H96" s="1"/>
      <c r="I96" s="108"/>
      <c r="J96" s="1"/>
      <c r="K96" s="11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hidden="1" customHeight="1">
      <c r="A97" s="1"/>
      <c r="B97" s="1"/>
      <c r="C97" s="1"/>
      <c r="D97" s="1"/>
      <c r="E97" s="1"/>
      <c r="F97" s="1"/>
      <c r="G97" s="1"/>
      <c r="H97" s="1"/>
      <c r="I97" s="108"/>
      <c r="J97" s="1"/>
      <c r="K97" s="11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hidden="1" customHeight="1">
      <c r="A98" s="1"/>
      <c r="B98" s="1"/>
      <c r="C98" s="1"/>
      <c r="D98" s="1"/>
      <c r="E98" s="1"/>
      <c r="F98" s="1"/>
      <c r="G98" s="1"/>
      <c r="H98" s="1"/>
      <c r="I98" s="108"/>
      <c r="J98" s="1"/>
      <c r="K98" s="11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hidden="1" customHeight="1">
      <c r="A99" s="1"/>
      <c r="B99" s="1"/>
      <c r="C99" s="1"/>
      <c r="D99" s="1"/>
      <c r="E99" s="1"/>
      <c r="F99" s="1"/>
      <c r="G99" s="1"/>
      <c r="H99" s="1"/>
      <c r="I99" s="108"/>
      <c r="J99" s="1"/>
      <c r="K99" s="11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hidden="1" customHeight="1">
      <c r="A100" s="1"/>
      <c r="B100" s="1"/>
      <c r="C100" s="1"/>
      <c r="D100" s="1"/>
      <c r="E100" s="1"/>
      <c r="F100" s="1"/>
      <c r="G100" s="1"/>
      <c r="H100" s="1"/>
      <c r="I100" s="108"/>
      <c r="J100" s="1"/>
      <c r="K100" s="11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hidden="1" customHeight="1">
      <c r="A101" s="1"/>
      <c r="B101" s="1"/>
      <c r="C101" s="1"/>
      <c r="D101" s="1"/>
      <c r="E101" s="1"/>
      <c r="F101" s="1"/>
      <c r="G101" s="1"/>
      <c r="H101" s="1"/>
      <c r="I101" s="108"/>
      <c r="J101" s="1"/>
      <c r="K101" s="11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hidden="1" customHeight="1">
      <c r="A102" s="1"/>
      <c r="B102" s="1"/>
      <c r="C102" s="1"/>
      <c r="D102" s="1"/>
      <c r="E102" s="1"/>
      <c r="F102" s="1"/>
      <c r="G102" s="1"/>
      <c r="H102" s="1"/>
      <c r="I102" s="108"/>
      <c r="J102" s="1"/>
      <c r="K102" s="11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hidden="1" customHeight="1">
      <c r="A103" s="1"/>
      <c r="B103" s="1"/>
      <c r="C103" s="1"/>
      <c r="D103" s="1"/>
      <c r="E103" s="1"/>
      <c r="F103" s="1"/>
      <c r="G103" s="1"/>
      <c r="H103" s="1"/>
      <c r="I103" s="108"/>
      <c r="J103" s="1"/>
      <c r="K103" s="11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hidden="1" customHeight="1">
      <c r="A104" s="1"/>
      <c r="B104" s="1"/>
      <c r="C104" s="1"/>
      <c r="D104" s="1"/>
      <c r="E104" s="1"/>
      <c r="F104" s="1"/>
      <c r="G104" s="1"/>
      <c r="H104" s="1"/>
      <c r="I104" s="108"/>
      <c r="J104" s="1"/>
      <c r="K104" s="11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hidden="1" customHeight="1">
      <c r="A105" s="1"/>
      <c r="B105" s="1"/>
      <c r="C105" s="1"/>
      <c r="D105" s="1"/>
      <c r="E105" s="1"/>
      <c r="F105" s="1"/>
      <c r="G105" s="1"/>
      <c r="H105" s="1"/>
      <c r="I105" s="108"/>
      <c r="J105" s="1"/>
      <c r="K105" s="11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hidden="1" customHeight="1">
      <c r="A106" s="1"/>
      <c r="B106" s="1"/>
      <c r="C106" s="1"/>
      <c r="D106" s="1"/>
      <c r="E106" s="1"/>
      <c r="F106" s="1"/>
      <c r="G106" s="1"/>
      <c r="H106" s="1"/>
      <c r="I106" s="108"/>
      <c r="J106" s="1"/>
      <c r="K106" s="11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hidden="1" customHeight="1">
      <c r="A107" s="1"/>
      <c r="B107" s="1"/>
      <c r="C107" s="1"/>
      <c r="D107" s="1"/>
      <c r="E107" s="1"/>
      <c r="F107" s="1"/>
      <c r="G107" s="1"/>
      <c r="H107" s="1"/>
      <c r="I107" s="108"/>
      <c r="J107" s="1"/>
      <c r="K107" s="11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>
      <c r="A108" s="1"/>
      <c r="B108" s="1"/>
      <c r="C108" s="1"/>
      <c r="D108" s="1"/>
      <c r="E108" s="1"/>
      <c r="F108" s="1"/>
      <c r="G108" s="1"/>
      <c r="H108" s="1"/>
      <c r="I108" s="108"/>
      <c r="J108" s="1"/>
      <c r="K108" s="11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>
      <c r="A109" s="1"/>
      <c r="B109" s="1"/>
      <c r="C109" s="12" t="s">
        <v>53</v>
      </c>
      <c r="D109" s="32"/>
      <c r="E109" s="32"/>
      <c r="F109" s="32"/>
      <c r="G109" s="32"/>
      <c r="H109" s="92"/>
      <c r="Q109" s="128"/>
    </row>
    <row r="110" spans="1:22" ht="20.100000000000001" customHeight="1">
      <c r="A110" s="1"/>
      <c r="B110" s="1"/>
      <c r="C110" s="17"/>
      <c r="D110" s="37"/>
      <c r="E110" s="37"/>
      <c r="F110" s="37"/>
      <c r="G110" s="37"/>
      <c r="H110" s="37"/>
      <c r="I110" s="112"/>
      <c r="J110" s="101"/>
      <c r="K110" s="112"/>
      <c r="L110" s="101"/>
      <c r="M110" s="101"/>
      <c r="N110" s="101"/>
      <c r="O110" s="101"/>
      <c r="P110" s="101"/>
      <c r="Q110" s="215"/>
      <c r="R110" s="101"/>
      <c r="S110" s="101"/>
      <c r="T110" s="101"/>
      <c r="U110" s="101"/>
      <c r="V110" s="298"/>
    </row>
    <row r="111" spans="1:22" ht="30" customHeight="1">
      <c r="A111" s="1"/>
      <c r="B111" s="1"/>
      <c r="C111" s="17"/>
      <c r="D111" s="38" t="s">
        <v>206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6"/>
    </row>
    <row r="112" spans="1:22" ht="20.100000000000001" customHeight="1">
      <c r="A112" s="1"/>
      <c r="B112" s="1"/>
      <c r="C112" s="14"/>
      <c r="D112" s="34">
        <v>1</v>
      </c>
      <c r="E112" s="1" t="s">
        <v>3</v>
      </c>
      <c r="I112" s="105"/>
      <c r="J112" s="105"/>
      <c r="K112" s="105"/>
      <c r="L112" s="105"/>
      <c r="M112" s="105"/>
      <c r="N112" s="105"/>
      <c r="O112" s="105"/>
      <c r="P112" s="105"/>
      <c r="Q112" s="256"/>
      <c r="R112" s="105"/>
      <c r="S112" s="105"/>
      <c r="T112" s="105"/>
      <c r="U112" s="105"/>
      <c r="V112" s="6"/>
    </row>
    <row r="113" spans="1:22" ht="20.100000000000001" customHeight="1">
      <c r="A113" s="1"/>
      <c r="B113" s="1"/>
      <c r="C113" s="14"/>
      <c r="D113" s="34"/>
      <c r="E113" s="1"/>
      <c r="F113" s="1"/>
      <c r="G113" s="1"/>
      <c r="H113" s="1"/>
      <c r="I113" s="106"/>
      <c r="J113" s="139" t="s">
        <v>100</v>
      </c>
      <c r="K113" s="170"/>
      <c r="L113" s="137"/>
      <c r="M113" s="137"/>
      <c r="N113" s="137"/>
      <c r="O113" s="137"/>
      <c r="P113" s="137"/>
      <c r="Q113" s="257"/>
      <c r="R113" s="137"/>
      <c r="S113" s="137"/>
      <c r="T113" s="137"/>
      <c r="U113" s="137"/>
      <c r="V113" s="6"/>
    </row>
    <row r="114" spans="1:22" ht="20.100000000000001" customHeight="1">
      <c r="A114" s="1"/>
      <c r="B114" s="1"/>
      <c r="C114" s="14"/>
      <c r="D114" s="34">
        <v>2</v>
      </c>
      <c r="E114" s="1" t="s">
        <v>26</v>
      </c>
      <c r="I114" s="105"/>
      <c r="J114" s="105"/>
      <c r="K114" s="105"/>
      <c r="L114" s="105"/>
      <c r="M114" s="105"/>
      <c r="N114" s="105"/>
      <c r="O114" s="105"/>
      <c r="P114" s="105"/>
      <c r="Q114" s="256"/>
      <c r="R114" s="105"/>
      <c r="S114" s="105"/>
      <c r="T114" s="105"/>
      <c r="U114" s="105"/>
      <c r="V114" s="6"/>
    </row>
    <row r="115" spans="1:22" ht="20.100000000000001" customHeight="1">
      <c r="A115" s="1"/>
      <c r="B115" s="1"/>
      <c r="C115" s="14"/>
      <c r="D115" s="34"/>
      <c r="E115" s="1"/>
      <c r="F115" s="1"/>
      <c r="G115" s="1"/>
      <c r="H115" s="1"/>
      <c r="I115" s="106"/>
      <c r="J115" s="139" t="s">
        <v>23</v>
      </c>
      <c r="K115" s="170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6"/>
    </row>
    <row r="116" spans="1:22" ht="20.100000000000001" customHeight="1">
      <c r="A116" s="1"/>
      <c r="B116" s="1"/>
      <c r="C116" s="14"/>
      <c r="D116" s="34">
        <v>3</v>
      </c>
      <c r="E116" s="1" t="s">
        <v>47</v>
      </c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6"/>
    </row>
    <row r="117" spans="1:22" ht="20.100000000000001" customHeight="1">
      <c r="A117" s="1"/>
      <c r="B117" s="1"/>
      <c r="C117" s="14"/>
      <c r="D117" s="1"/>
      <c r="E117" s="1"/>
      <c r="F117" s="1"/>
      <c r="G117" s="1"/>
      <c r="H117" s="1"/>
      <c r="I117" s="106"/>
      <c r="J117" s="139" t="s">
        <v>24</v>
      </c>
      <c r="K117" s="170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6"/>
    </row>
    <row r="118" spans="1:22" ht="20.100000000000001" customHeight="1">
      <c r="A118" s="1">
        <f>IF(AND(I118&lt;&gt;"",NOT(ISNUMBER(VALUE(SUBSTITUTE(I118,"-",""))))),1001,0)</f>
        <v>0</v>
      </c>
      <c r="B118" s="1"/>
      <c r="C118" s="14"/>
      <c r="D118" s="34">
        <v>4</v>
      </c>
      <c r="E118" s="1" t="s">
        <v>20</v>
      </c>
      <c r="I118" s="105"/>
      <c r="J118" s="105"/>
      <c r="K118" s="105"/>
      <c r="L118" s="105"/>
      <c r="M118" s="105"/>
      <c r="O118" s="225" t="s">
        <v>168</v>
      </c>
      <c r="P118" s="225"/>
      <c r="Q118" s="105"/>
      <c r="R118" s="105"/>
      <c r="S118" s="1" t="s">
        <v>169</v>
      </c>
      <c r="U118" s="1"/>
      <c r="V118" s="6"/>
    </row>
    <row r="119" spans="1:22" ht="20.100000000000001" customHeight="1">
      <c r="A119" s="1"/>
      <c r="B119" s="1"/>
      <c r="C119" s="15"/>
      <c r="D119" s="1"/>
      <c r="E119" s="1"/>
      <c r="F119" s="1"/>
      <c r="G119" s="1"/>
      <c r="H119" s="1"/>
      <c r="I119" s="106"/>
      <c r="J119" s="139" t="s">
        <v>125</v>
      </c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6"/>
    </row>
    <row r="120" spans="1:22" ht="20.100000000000001" customHeight="1">
      <c r="A120" s="1">
        <f>IF(AND(I120&lt;&gt;"",NOT(ISNUMBER(VALUE(SUBSTITUTE(I120,"-",""))))),1001,0)</f>
        <v>0</v>
      </c>
      <c r="B120" s="1"/>
      <c r="C120" s="14"/>
      <c r="D120" s="34">
        <v>5</v>
      </c>
      <c r="E120" s="1" t="s">
        <v>8</v>
      </c>
      <c r="I120" s="105"/>
      <c r="J120" s="105"/>
      <c r="K120" s="105"/>
      <c r="L120" s="105"/>
      <c r="M120" s="105"/>
      <c r="N120" s="1"/>
      <c r="O120" s="1"/>
      <c r="P120" s="1"/>
      <c r="Q120" s="244"/>
      <c r="R120" s="1"/>
      <c r="S120" s="1"/>
      <c r="T120" s="1"/>
      <c r="U120" s="1"/>
      <c r="V120" s="6"/>
    </row>
    <row r="121" spans="1:22" ht="20.100000000000001" customHeight="1">
      <c r="A121" s="1"/>
      <c r="B121" s="1"/>
      <c r="C121" s="15"/>
      <c r="D121" s="1"/>
      <c r="E121" s="1"/>
      <c r="F121" s="1"/>
      <c r="G121" s="1"/>
      <c r="H121" s="1"/>
      <c r="I121" s="106"/>
      <c r="J121" s="139" t="s">
        <v>104</v>
      </c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6"/>
    </row>
    <row r="122" spans="1:22" ht="20.100000000000001" customHeight="1">
      <c r="A122" s="1"/>
      <c r="B122" s="1"/>
      <c r="C122" s="14"/>
      <c r="D122" s="34">
        <v>6</v>
      </c>
      <c r="E122" s="1" t="s">
        <v>21</v>
      </c>
      <c r="I122" s="105"/>
      <c r="J122" s="105"/>
      <c r="K122" s="105"/>
      <c r="L122" s="105"/>
      <c r="M122" s="105"/>
      <c r="N122" s="105"/>
      <c r="O122" s="105"/>
      <c r="P122" s="105"/>
      <c r="Q122" s="252"/>
      <c r="R122" s="105"/>
      <c r="S122" s="105"/>
      <c r="T122" s="105"/>
      <c r="U122" s="105"/>
      <c r="V122" s="6"/>
    </row>
    <row r="123" spans="1:22" ht="20.100000000000001" customHeight="1">
      <c r="A123" s="1"/>
      <c r="B123" s="1"/>
      <c r="C123" s="15"/>
      <c r="D123" s="1"/>
      <c r="E123" s="1"/>
      <c r="F123" s="1"/>
      <c r="G123" s="1"/>
      <c r="H123" s="1"/>
      <c r="I123" s="102"/>
      <c r="J123" s="139" t="s">
        <v>101</v>
      </c>
      <c r="K123" s="170"/>
      <c r="L123" s="137"/>
      <c r="M123" s="137"/>
      <c r="N123" s="137"/>
      <c r="O123" s="137"/>
      <c r="P123" s="137"/>
      <c r="Q123" s="255"/>
      <c r="R123" s="137"/>
      <c r="S123" s="137"/>
      <c r="T123" s="137"/>
      <c r="U123" s="137"/>
      <c r="V123" s="6"/>
    </row>
    <row r="124" spans="1:22" ht="20.100000000000001" customHeight="1">
      <c r="A124" s="1"/>
      <c r="B124" s="1"/>
      <c r="C124" s="16"/>
      <c r="D124" s="35"/>
      <c r="E124" s="35"/>
      <c r="F124" s="35"/>
      <c r="G124" s="35"/>
      <c r="H124" s="35"/>
      <c r="I124" s="113"/>
      <c r="J124" s="107"/>
      <c r="K124" s="113"/>
      <c r="L124" s="107"/>
      <c r="M124" s="107"/>
      <c r="N124" s="107"/>
      <c r="O124" s="107"/>
      <c r="P124" s="107"/>
      <c r="Q124" s="243"/>
      <c r="R124" s="107"/>
      <c r="S124" s="107"/>
      <c r="T124" s="107"/>
      <c r="U124" s="107"/>
      <c r="V124" s="276"/>
    </row>
    <row r="125" spans="1:22" ht="20.100000000000001" customHeight="1">
      <c r="A125" s="1"/>
      <c r="B125" s="1"/>
      <c r="C125" s="1"/>
      <c r="D125" s="1"/>
      <c r="E125" s="1"/>
      <c r="F125" s="1"/>
      <c r="G125" s="1"/>
      <c r="H125" s="1"/>
      <c r="I125" s="109"/>
      <c r="J125" s="109"/>
      <c r="K125" s="109"/>
      <c r="L125" s="109"/>
      <c r="M125" s="109"/>
      <c r="N125" s="109"/>
      <c r="O125" s="109"/>
      <c r="P125" s="109"/>
      <c r="Q125" s="258"/>
      <c r="R125" s="109"/>
      <c r="S125" s="109"/>
      <c r="T125" s="109"/>
      <c r="U125" s="109"/>
      <c r="V125" s="1"/>
    </row>
    <row r="126" spans="1:22" ht="15.75" hidden="1" customHeight="1">
      <c r="A126" s="1"/>
      <c r="B126" s="1"/>
      <c r="C126" s="1"/>
      <c r="D126" s="1"/>
      <c r="E126" s="1"/>
      <c r="F126" s="1"/>
      <c r="G126" s="1"/>
      <c r="H126" s="1"/>
      <c r="I126" s="109"/>
      <c r="J126" s="109"/>
      <c r="K126" s="109"/>
      <c r="L126" s="109"/>
      <c r="M126" s="109"/>
      <c r="N126" s="109"/>
      <c r="O126" s="109"/>
      <c r="P126" s="109"/>
      <c r="Q126" s="258"/>
      <c r="R126" s="109"/>
      <c r="S126" s="109"/>
      <c r="T126" s="109"/>
      <c r="U126" s="109"/>
      <c r="V126" s="1"/>
    </row>
    <row r="127" spans="1:22" ht="15.75" hidden="1" customHeight="1">
      <c r="A127" s="1"/>
      <c r="B127" s="1"/>
      <c r="C127" s="1"/>
      <c r="D127" s="1"/>
      <c r="E127" s="1"/>
      <c r="F127" s="1"/>
      <c r="G127" s="1"/>
      <c r="H127" s="1"/>
      <c r="I127" s="109"/>
      <c r="J127" s="109"/>
      <c r="K127" s="109"/>
      <c r="L127" s="109"/>
      <c r="M127" s="109"/>
      <c r="N127" s="109"/>
      <c r="O127" s="109"/>
      <c r="P127" s="109"/>
      <c r="Q127" s="258"/>
      <c r="R127" s="109"/>
      <c r="S127" s="109"/>
      <c r="T127" s="109"/>
      <c r="U127" s="109"/>
      <c r="V127" s="1"/>
    </row>
    <row r="128" spans="1:22" ht="15.75" hidden="1" customHeight="1">
      <c r="A128" s="1"/>
      <c r="B128" s="1"/>
      <c r="C128" s="1"/>
      <c r="D128" s="1"/>
      <c r="E128" s="1"/>
      <c r="F128" s="1"/>
      <c r="G128" s="1"/>
      <c r="H128" s="1"/>
      <c r="I128" s="109"/>
      <c r="J128" s="109"/>
      <c r="K128" s="109"/>
      <c r="L128" s="109"/>
      <c r="M128" s="109"/>
      <c r="N128" s="109"/>
      <c r="O128" s="109"/>
      <c r="P128" s="109"/>
      <c r="Q128" s="258"/>
      <c r="R128" s="109"/>
      <c r="S128" s="109"/>
      <c r="T128" s="109"/>
      <c r="U128" s="109"/>
      <c r="V128" s="1"/>
    </row>
    <row r="129" spans="1:22" ht="15.75" hidden="1" customHeight="1">
      <c r="A129" s="1"/>
      <c r="B129" s="1"/>
      <c r="C129" s="1"/>
      <c r="D129" s="1"/>
      <c r="E129" s="1"/>
      <c r="F129" s="1"/>
      <c r="G129" s="1"/>
      <c r="H129" s="1"/>
      <c r="I129" s="109"/>
      <c r="J129" s="109"/>
      <c r="K129" s="109"/>
      <c r="L129" s="109"/>
      <c r="M129" s="109"/>
      <c r="N129" s="109"/>
      <c r="O129" s="109"/>
      <c r="P129" s="109"/>
      <c r="Q129" s="258"/>
      <c r="R129" s="109"/>
      <c r="S129" s="109"/>
      <c r="T129" s="109"/>
      <c r="U129" s="109"/>
      <c r="V129" s="1"/>
    </row>
    <row r="130" spans="1:22" ht="15.75" hidden="1" customHeight="1">
      <c r="A130" s="1"/>
      <c r="B130" s="1"/>
      <c r="C130" s="1"/>
      <c r="D130" s="1"/>
      <c r="E130" s="1"/>
      <c r="F130" s="1"/>
      <c r="G130" s="1"/>
      <c r="H130" s="1"/>
      <c r="I130" s="109"/>
      <c r="J130" s="109"/>
      <c r="K130" s="109"/>
      <c r="L130" s="109"/>
      <c r="M130" s="109"/>
      <c r="N130" s="109"/>
      <c r="O130" s="109"/>
      <c r="P130" s="109"/>
      <c r="Q130" s="258"/>
      <c r="R130" s="109"/>
      <c r="S130" s="109"/>
      <c r="T130" s="109"/>
      <c r="U130" s="109"/>
      <c r="V130" s="1"/>
    </row>
    <row r="131" spans="1:22" ht="15.75" hidden="1" customHeight="1">
      <c r="A131" s="1"/>
      <c r="B131" s="1"/>
      <c r="C131" s="1"/>
      <c r="D131" s="1"/>
      <c r="E131" s="1"/>
      <c r="F131" s="1"/>
      <c r="G131" s="1"/>
      <c r="H131" s="1"/>
      <c r="I131" s="109"/>
      <c r="J131" s="109"/>
      <c r="K131" s="109"/>
      <c r="L131" s="109"/>
      <c r="M131" s="109"/>
      <c r="N131" s="109"/>
      <c r="O131" s="109"/>
      <c r="P131" s="109"/>
      <c r="Q131" s="258"/>
      <c r="R131" s="109"/>
      <c r="S131" s="109"/>
      <c r="T131" s="109"/>
      <c r="U131" s="109"/>
      <c r="V131" s="1"/>
    </row>
    <row r="132" spans="1:22" ht="15.75" hidden="1" customHeight="1">
      <c r="A132" s="1"/>
      <c r="B132" s="1"/>
      <c r="C132" s="1"/>
      <c r="D132" s="1"/>
      <c r="E132" s="1"/>
      <c r="F132" s="1"/>
      <c r="G132" s="1"/>
      <c r="H132" s="1"/>
      <c r="I132" s="109"/>
      <c r="J132" s="109"/>
      <c r="K132" s="109"/>
      <c r="L132" s="109"/>
      <c r="M132" s="109"/>
      <c r="N132" s="109"/>
      <c r="O132" s="109"/>
      <c r="P132" s="109"/>
      <c r="Q132" s="258"/>
      <c r="R132" s="109"/>
      <c r="S132" s="109"/>
      <c r="T132" s="109"/>
      <c r="U132" s="109"/>
      <c r="V132" s="1"/>
    </row>
    <row r="133" spans="1:22" ht="15.75" hidden="1" customHeight="1">
      <c r="A133" s="1"/>
      <c r="B133" s="1"/>
      <c r="C133" s="1"/>
      <c r="D133" s="1"/>
      <c r="E133" s="1"/>
      <c r="F133" s="1"/>
      <c r="G133" s="1"/>
      <c r="H133" s="1"/>
      <c r="I133" s="109"/>
      <c r="J133" s="109"/>
      <c r="K133" s="109"/>
      <c r="L133" s="109"/>
      <c r="M133" s="109"/>
      <c r="N133" s="109"/>
      <c r="O133" s="109"/>
      <c r="P133" s="109"/>
      <c r="Q133" s="258"/>
      <c r="R133" s="109"/>
      <c r="S133" s="109"/>
      <c r="T133" s="109"/>
      <c r="U133" s="109"/>
      <c r="V133" s="1"/>
    </row>
    <row r="134" spans="1:22" ht="15.75" hidden="1" customHeight="1">
      <c r="A134" s="1"/>
      <c r="B134" s="1"/>
      <c r="C134" s="1"/>
      <c r="D134" s="1"/>
      <c r="E134" s="1"/>
      <c r="F134" s="1"/>
      <c r="G134" s="1"/>
      <c r="H134" s="1"/>
      <c r="I134" s="109"/>
      <c r="J134" s="109"/>
      <c r="K134" s="109"/>
      <c r="L134" s="109"/>
      <c r="M134" s="109"/>
      <c r="N134" s="109"/>
      <c r="O134" s="109"/>
      <c r="P134" s="109"/>
      <c r="Q134" s="258"/>
      <c r="R134" s="109"/>
      <c r="S134" s="109"/>
      <c r="T134" s="109"/>
      <c r="U134" s="109"/>
      <c r="V134" s="1"/>
    </row>
    <row r="135" spans="1:22" ht="15.75" hidden="1" customHeight="1">
      <c r="A135" s="1"/>
      <c r="B135" s="1"/>
      <c r="C135" s="1"/>
      <c r="D135" s="1"/>
      <c r="E135" s="1"/>
      <c r="F135" s="1"/>
      <c r="G135" s="1"/>
      <c r="H135" s="1"/>
      <c r="I135" s="109"/>
      <c r="J135" s="109"/>
      <c r="K135" s="109"/>
      <c r="L135" s="109"/>
      <c r="M135" s="109"/>
      <c r="N135" s="109"/>
      <c r="O135" s="109"/>
      <c r="P135" s="109"/>
      <c r="Q135" s="258"/>
      <c r="R135" s="109"/>
      <c r="S135" s="109"/>
      <c r="T135" s="109"/>
      <c r="U135" s="109"/>
      <c r="V135" s="1"/>
    </row>
    <row r="136" spans="1:22" ht="15.75" hidden="1" customHeight="1">
      <c r="A136" s="1"/>
      <c r="B136" s="1"/>
      <c r="C136" s="1"/>
      <c r="D136" s="1"/>
      <c r="E136" s="1"/>
      <c r="F136" s="1"/>
      <c r="G136" s="1"/>
      <c r="H136" s="1"/>
      <c r="I136" s="109"/>
      <c r="J136" s="109"/>
      <c r="K136" s="109"/>
      <c r="L136" s="109"/>
      <c r="M136" s="109"/>
      <c r="N136" s="109"/>
      <c r="O136" s="109"/>
      <c r="P136" s="109"/>
      <c r="Q136" s="258"/>
      <c r="R136" s="109"/>
      <c r="S136" s="109"/>
      <c r="T136" s="109"/>
      <c r="U136" s="109"/>
      <c r="V136" s="1"/>
    </row>
    <row r="137" spans="1:22" ht="15.75" hidden="1" customHeight="1">
      <c r="A137" s="1"/>
      <c r="B137" s="1"/>
      <c r="C137" s="1"/>
      <c r="D137" s="1"/>
      <c r="E137" s="1"/>
      <c r="F137" s="1"/>
      <c r="G137" s="1"/>
      <c r="H137" s="1"/>
      <c r="I137" s="109"/>
      <c r="J137" s="109"/>
      <c r="K137" s="109"/>
      <c r="L137" s="109"/>
      <c r="M137" s="109"/>
      <c r="N137" s="109"/>
      <c r="O137" s="109"/>
      <c r="P137" s="109"/>
      <c r="Q137" s="258"/>
      <c r="R137" s="109"/>
      <c r="S137" s="109"/>
      <c r="T137" s="109"/>
      <c r="U137" s="109"/>
      <c r="V137" s="1"/>
    </row>
    <row r="138" spans="1:22" ht="15.75" hidden="1" customHeight="1">
      <c r="A138" s="1"/>
      <c r="B138" s="1"/>
      <c r="C138" s="1"/>
      <c r="D138" s="1"/>
      <c r="E138" s="1"/>
      <c r="F138" s="1"/>
      <c r="G138" s="1"/>
      <c r="H138" s="1"/>
      <c r="I138" s="109"/>
      <c r="J138" s="109"/>
      <c r="K138" s="109"/>
      <c r="L138" s="109"/>
      <c r="M138" s="109"/>
      <c r="N138" s="109"/>
      <c r="O138" s="109"/>
      <c r="P138" s="109"/>
      <c r="Q138" s="258"/>
      <c r="R138" s="109"/>
      <c r="S138" s="109"/>
      <c r="T138" s="109"/>
      <c r="U138" s="109"/>
      <c r="V138" s="1"/>
    </row>
    <row r="139" spans="1:22" ht="15.75" hidden="1" customHeight="1">
      <c r="A139" s="1"/>
      <c r="B139" s="1"/>
      <c r="C139" s="1"/>
      <c r="D139" s="1"/>
      <c r="E139" s="1"/>
      <c r="F139" s="1"/>
      <c r="G139" s="1"/>
      <c r="H139" s="1"/>
      <c r="I139" s="109"/>
      <c r="J139" s="109"/>
      <c r="K139" s="109"/>
      <c r="L139" s="109"/>
      <c r="M139" s="109"/>
      <c r="N139" s="109"/>
      <c r="O139" s="109"/>
      <c r="P139" s="109"/>
      <c r="Q139" s="258"/>
      <c r="R139" s="109"/>
      <c r="S139" s="109"/>
      <c r="T139" s="109"/>
      <c r="U139" s="109"/>
      <c r="V139" s="1"/>
    </row>
    <row r="140" spans="1:22" ht="15.75" hidden="1" customHeight="1">
      <c r="A140" s="1"/>
      <c r="B140" s="1"/>
      <c r="C140" s="1"/>
      <c r="D140" s="1"/>
      <c r="E140" s="1"/>
      <c r="F140" s="1"/>
      <c r="G140" s="1"/>
      <c r="H140" s="1"/>
      <c r="I140" s="109"/>
      <c r="J140" s="109"/>
      <c r="K140" s="109"/>
      <c r="L140" s="109"/>
      <c r="M140" s="109"/>
      <c r="N140" s="109"/>
      <c r="O140" s="109"/>
      <c r="P140" s="109"/>
      <c r="Q140" s="258"/>
      <c r="R140" s="109"/>
      <c r="S140" s="109"/>
      <c r="T140" s="109"/>
      <c r="U140" s="109"/>
      <c r="V140" s="1"/>
    </row>
    <row r="141" spans="1:22" ht="15.75" hidden="1" customHeight="1">
      <c r="A141" s="1"/>
      <c r="B141" s="1"/>
      <c r="C141" s="1"/>
      <c r="D141" s="1"/>
      <c r="E141" s="1"/>
      <c r="F141" s="1"/>
      <c r="G141" s="1"/>
      <c r="H141" s="1"/>
      <c r="I141" s="109"/>
      <c r="J141" s="109"/>
      <c r="K141" s="109"/>
      <c r="L141" s="109"/>
      <c r="M141" s="109"/>
      <c r="N141" s="109"/>
      <c r="O141" s="109"/>
      <c r="P141" s="109"/>
      <c r="Q141" s="258"/>
      <c r="R141" s="109"/>
      <c r="S141" s="109"/>
      <c r="T141" s="109"/>
      <c r="U141" s="109"/>
      <c r="V141" s="1"/>
    </row>
    <row r="142" spans="1:22" ht="15.75" hidden="1" customHeight="1">
      <c r="A142" s="1"/>
      <c r="B142" s="1"/>
      <c r="C142" s="1"/>
      <c r="D142" s="1"/>
      <c r="E142" s="1"/>
      <c r="F142" s="1"/>
      <c r="G142" s="1"/>
      <c r="H142" s="1"/>
      <c r="I142" s="109"/>
      <c r="J142" s="109"/>
      <c r="K142" s="109"/>
      <c r="L142" s="109"/>
      <c r="M142" s="109"/>
      <c r="N142" s="109"/>
      <c r="O142" s="109"/>
      <c r="P142" s="109"/>
      <c r="Q142" s="258"/>
      <c r="R142" s="109"/>
      <c r="S142" s="109"/>
      <c r="T142" s="109"/>
      <c r="U142" s="109"/>
      <c r="V142" s="1"/>
    </row>
    <row r="143" spans="1:22" ht="15.75" hidden="1" customHeight="1">
      <c r="A143" s="1"/>
      <c r="B143" s="1"/>
      <c r="C143" s="1"/>
      <c r="D143" s="1"/>
      <c r="E143" s="1"/>
      <c r="F143" s="1"/>
      <c r="G143" s="1"/>
      <c r="H143" s="1"/>
      <c r="I143" s="109"/>
      <c r="J143" s="109"/>
      <c r="K143" s="109"/>
      <c r="L143" s="109"/>
      <c r="M143" s="109"/>
      <c r="N143" s="109"/>
      <c r="O143" s="109"/>
      <c r="P143" s="109"/>
      <c r="Q143" s="258"/>
      <c r="R143" s="109"/>
      <c r="S143" s="109"/>
      <c r="T143" s="109"/>
      <c r="U143" s="109"/>
      <c r="V143" s="1"/>
    </row>
    <row r="144" spans="1:22" ht="15.75" hidden="1" customHeight="1">
      <c r="A144" s="1"/>
      <c r="B144" s="1"/>
      <c r="C144" s="1"/>
      <c r="D144" s="1"/>
      <c r="E144" s="1"/>
      <c r="F144" s="1"/>
      <c r="G144" s="1"/>
      <c r="H144" s="1"/>
      <c r="I144" s="109"/>
      <c r="J144" s="109"/>
      <c r="K144" s="109"/>
      <c r="L144" s="109"/>
      <c r="M144" s="109"/>
      <c r="N144" s="109"/>
      <c r="O144" s="109"/>
      <c r="P144" s="109"/>
      <c r="Q144" s="258"/>
      <c r="R144" s="109"/>
      <c r="S144" s="109"/>
      <c r="T144" s="109"/>
      <c r="U144" s="109"/>
      <c r="V144" s="1"/>
    </row>
    <row r="145" spans="1:22" ht="20.100000000000001" customHeight="1">
      <c r="A145" s="1"/>
      <c r="B145" s="1"/>
      <c r="C145" s="1"/>
      <c r="D145" s="1"/>
      <c r="E145" s="1"/>
      <c r="F145" s="1"/>
      <c r="G145" s="1"/>
      <c r="H145" s="1"/>
      <c r="I145" s="109"/>
      <c r="J145" s="1"/>
      <c r="K145" s="1"/>
      <c r="L145" s="1"/>
      <c r="M145" s="1"/>
      <c r="N145" s="1"/>
      <c r="O145" s="1"/>
      <c r="P145" s="1"/>
      <c r="Q145" s="244"/>
      <c r="R145" s="1"/>
      <c r="S145" s="1"/>
      <c r="T145" s="1"/>
      <c r="U145" s="1"/>
      <c r="V145" s="1"/>
    </row>
    <row r="146" spans="1:22" ht="20.100000000000001" customHeight="1">
      <c r="A146" s="1"/>
      <c r="B146" s="1"/>
      <c r="C146" s="12" t="s">
        <v>98</v>
      </c>
      <c r="D146" s="32"/>
      <c r="E146" s="32"/>
      <c r="F146" s="32"/>
      <c r="G146" s="32"/>
      <c r="H146" s="92"/>
      <c r="I146" s="110"/>
      <c r="K146" s="110"/>
    </row>
    <row r="147" spans="1:22" ht="20.100000000000001" customHeight="1">
      <c r="A147" s="1"/>
      <c r="B147" s="1"/>
      <c r="C147" s="13"/>
      <c r="D147" s="33"/>
      <c r="E147" s="33"/>
      <c r="F147" s="33"/>
      <c r="G147" s="33"/>
      <c r="H147" s="33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298"/>
    </row>
    <row r="148" spans="1:22" ht="20.100000000000001" customHeight="1">
      <c r="A148" s="1"/>
      <c r="B148" s="1"/>
      <c r="C148" s="13"/>
      <c r="D148" s="39" t="s">
        <v>106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137"/>
      <c r="U148" s="1"/>
      <c r="V148" s="6"/>
    </row>
    <row r="149" spans="1:22" ht="20.100000000000001" customHeight="1">
      <c r="A149" s="1">
        <f>IF(AND(I149&lt;&gt;"しない",I149&lt;&gt;"する"),1001,0)</f>
        <v>0</v>
      </c>
      <c r="B149" s="1"/>
      <c r="C149" s="13"/>
      <c r="D149" s="34">
        <v>1</v>
      </c>
      <c r="E149" s="1" t="s">
        <v>108</v>
      </c>
      <c r="F149" s="1"/>
      <c r="G149" s="1"/>
      <c r="H149" s="1"/>
      <c r="I149" s="105" t="s">
        <v>112</v>
      </c>
      <c r="J149" s="105"/>
      <c r="K149" s="105"/>
      <c r="L149" s="105"/>
      <c r="M149" s="105"/>
      <c r="N149" s="1"/>
      <c r="O149" s="1"/>
      <c r="P149" s="1"/>
      <c r="Q149" s="1"/>
      <c r="R149" s="1"/>
      <c r="S149" s="1"/>
      <c r="T149" s="1"/>
      <c r="U149" s="1"/>
      <c r="V149" s="6"/>
    </row>
    <row r="150" spans="1:22" ht="20.100000000000001" customHeight="1">
      <c r="A150" s="1"/>
      <c r="B150" s="1"/>
      <c r="C150" s="13"/>
      <c r="D150" s="1"/>
      <c r="E150" s="1"/>
      <c r="F150" s="1"/>
      <c r="G150" s="1"/>
      <c r="H150" s="1"/>
      <c r="I150" s="106"/>
      <c r="J150" s="139" t="s">
        <v>110</v>
      </c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6"/>
    </row>
    <row r="151" spans="1:22" ht="20.100000000000001" customHeight="1">
      <c r="A151" s="1">
        <f>IF(AND($I149="する",ISBLANK($I151)),1001,0)</f>
        <v>0</v>
      </c>
      <c r="B151" s="1"/>
      <c r="C151" s="14"/>
      <c r="D151" s="34">
        <v>2</v>
      </c>
      <c r="E151" s="1" t="s">
        <v>6</v>
      </c>
      <c r="F151" s="1"/>
      <c r="G151" s="1"/>
      <c r="H151" s="1"/>
      <c r="I151" s="103"/>
      <c r="J151" s="138"/>
      <c r="K151" s="138"/>
      <c r="L151" s="138"/>
      <c r="M151" s="138"/>
      <c r="N151" s="1"/>
      <c r="O151" s="1"/>
      <c r="P151" s="1"/>
      <c r="Q151" s="1"/>
      <c r="R151" s="1"/>
      <c r="S151" s="1"/>
      <c r="T151" s="1"/>
      <c r="U151" s="1"/>
      <c r="V151" s="6"/>
    </row>
    <row r="152" spans="1:22" ht="20.100000000000001" customHeight="1">
      <c r="A152" s="1"/>
      <c r="B152" s="1"/>
      <c r="C152" s="14"/>
      <c r="D152" s="34"/>
      <c r="E152" s="1"/>
      <c r="F152" s="1"/>
      <c r="G152" s="1"/>
      <c r="H152" s="1"/>
      <c r="I152" s="102"/>
      <c r="J152" s="139" t="s">
        <v>124</v>
      </c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6"/>
    </row>
    <row r="153" spans="1:22" ht="20.100000000000001" customHeight="1">
      <c r="A153" s="1">
        <f>IF(AND($I149="する",ISBLANK($I153)),1001,0)</f>
        <v>0</v>
      </c>
      <c r="B153" s="1"/>
      <c r="C153" s="14"/>
      <c r="D153" s="34">
        <v>3</v>
      </c>
      <c r="E153" s="1" t="s">
        <v>15</v>
      </c>
      <c r="F153" s="1"/>
      <c r="G153" s="1"/>
      <c r="H153" s="1"/>
      <c r="I153" s="104"/>
      <c r="J153" s="104"/>
      <c r="K153" s="104"/>
      <c r="L153" s="104"/>
      <c r="M153" s="104"/>
      <c r="N153" s="104"/>
      <c r="O153" s="104"/>
      <c r="P153" s="104"/>
      <c r="Q153" s="249"/>
      <c r="R153" s="104"/>
      <c r="S153" s="104"/>
      <c r="T153" s="104"/>
      <c r="U153" s="104"/>
      <c r="V153" s="6"/>
    </row>
    <row r="154" spans="1:22" ht="20.100000000000001" customHeight="1">
      <c r="A154" s="1"/>
      <c r="B154" s="1"/>
      <c r="C154" s="14"/>
      <c r="D154" s="34"/>
      <c r="E154" s="1"/>
      <c r="F154" s="1"/>
      <c r="G154" s="1"/>
      <c r="H154" s="1"/>
      <c r="I154" s="102"/>
      <c r="J154" s="139" t="s">
        <v>34</v>
      </c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6"/>
    </row>
    <row r="155" spans="1:22" ht="20.100000000000001" customHeight="1">
      <c r="A155" s="1">
        <f>IF(AND($I149="する",ISBLANK($I155)),1001,0)</f>
        <v>0</v>
      </c>
      <c r="B155" s="1"/>
      <c r="C155" s="14"/>
      <c r="D155" s="34">
        <v>4</v>
      </c>
      <c r="E155" s="1" t="s">
        <v>55</v>
      </c>
      <c r="F155" s="1"/>
      <c r="G155" s="1"/>
      <c r="H155" s="1"/>
      <c r="I155" s="105"/>
      <c r="J155" s="105"/>
      <c r="K155" s="105"/>
      <c r="L155" s="105"/>
      <c r="M155" s="105"/>
      <c r="N155" s="105"/>
      <c r="O155" s="105"/>
      <c r="P155" s="105"/>
      <c r="Q155" s="250"/>
      <c r="R155" s="105"/>
      <c r="S155" s="105"/>
      <c r="T155" s="105"/>
      <c r="U155" s="105"/>
      <c r="V155" s="6"/>
    </row>
    <row r="156" spans="1:22" ht="20.100000000000001" customHeight="1">
      <c r="A156" s="1"/>
      <c r="B156" s="1"/>
      <c r="C156" s="14"/>
      <c r="D156" s="34"/>
      <c r="E156" s="1"/>
      <c r="F156" s="1"/>
      <c r="G156" s="1"/>
      <c r="H156" s="1"/>
      <c r="I156" s="102"/>
      <c r="J156" s="139" t="s">
        <v>23</v>
      </c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6"/>
    </row>
    <row r="157" spans="1:22" ht="20.100000000000001" customHeight="1">
      <c r="A157" s="1">
        <f>IF(AND($I149="する",ISBLANK($I157)),1001,0)</f>
        <v>0</v>
      </c>
      <c r="B157" s="1"/>
      <c r="C157" s="14"/>
      <c r="D157" s="34">
        <v>5</v>
      </c>
      <c r="E157" s="1" t="s">
        <v>22</v>
      </c>
      <c r="F157" s="1"/>
      <c r="G157" s="1"/>
      <c r="H157" s="1"/>
      <c r="I157" s="105"/>
      <c r="J157" s="105"/>
      <c r="K157" s="105"/>
      <c r="L157" s="105"/>
      <c r="M157" s="105"/>
      <c r="N157" s="105"/>
      <c r="O157" s="105"/>
      <c r="P157" s="105"/>
      <c r="Q157" s="250"/>
      <c r="R157" s="105"/>
      <c r="S157" s="105"/>
      <c r="T157" s="105"/>
      <c r="U157" s="105"/>
      <c r="V157" s="6"/>
    </row>
    <row r="158" spans="1:22" ht="20.100000000000001" customHeight="1">
      <c r="A158" s="1"/>
      <c r="B158" s="1"/>
      <c r="C158" s="15"/>
      <c r="D158" s="1"/>
      <c r="E158" s="1"/>
      <c r="F158" s="1"/>
      <c r="G158" s="1"/>
      <c r="H158" s="1"/>
      <c r="I158" s="102"/>
      <c r="J158" s="139" t="s">
        <v>24</v>
      </c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6"/>
    </row>
    <row r="159" spans="1:22" ht="20.100000000000001" customHeight="1">
      <c r="A159" s="1">
        <f>IF(AND($I149="する",NOT(AND(I159&lt;&gt;"",ISNUMBER(VALUE(SUBSTITUTE(I159,"-","")))))),1001,0)</f>
        <v>0</v>
      </c>
      <c r="B159" s="1"/>
      <c r="C159" s="14"/>
      <c r="D159" s="34">
        <v>6</v>
      </c>
      <c r="E159" s="1" t="s">
        <v>20</v>
      </c>
      <c r="F159" s="1"/>
      <c r="G159" s="1"/>
      <c r="H159" s="1"/>
      <c r="I159" s="105"/>
      <c r="J159" s="105"/>
      <c r="K159" s="105"/>
      <c r="L159" s="105"/>
      <c r="M159" s="105"/>
      <c r="N159" s="1"/>
      <c r="O159" s="1"/>
      <c r="P159" s="1"/>
      <c r="Q159" s="1"/>
      <c r="R159" s="1"/>
      <c r="S159" s="1"/>
      <c r="T159" s="1"/>
      <c r="U159" s="1"/>
      <c r="V159" s="6"/>
    </row>
    <row r="160" spans="1:22" ht="20.100000000000001" customHeight="1">
      <c r="A160" s="1"/>
      <c r="B160" s="1"/>
      <c r="C160" s="15"/>
      <c r="D160" s="1"/>
      <c r="E160" s="1"/>
      <c r="F160" s="1"/>
      <c r="G160" s="1"/>
      <c r="H160" s="1"/>
      <c r="I160" s="102"/>
      <c r="J160" s="139" t="s">
        <v>125</v>
      </c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6"/>
    </row>
    <row r="161" spans="1:23" ht="20.100000000000001" customHeight="1">
      <c r="A161" s="1">
        <f>IF(AND($I149="する",AND(I161&lt;&gt;"",NOT(ISNUMBER(VALUE(SUBSTITUTE(I161,"-","")))))),1001,0)</f>
        <v>0</v>
      </c>
      <c r="B161" s="1"/>
      <c r="C161" s="14"/>
      <c r="D161" s="34">
        <v>7</v>
      </c>
      <c r="E161" s="1" t="s">
        <v>8</v>
      </c>
      <c r="F161" s="1"/>
      <c r="G161" s="1"/>
      <c r="H161" s="1"/>
      <c r="I161" s="105"/>
      <c r="J161" s="105"/>
      <c r="K161" s="105"/>
      <c r="L161" s="105"/>
      <c r="M161" s="105"/>
      <c r="N161" s="1"/>
      <c r="O161" s="1"/>
      <c r="P161" s="1"/>
      <c r="Q161" s="1"/>
      <c r="R161" s="1"/>
      <c r="S161" s="1"/>
      <c r="T161" s="1"/>
      <c r="U161" s="1"/>
      <c r="V161" s="6"/>
    </row>
    <row r="162" spans="1:23" ht="20.100000000000001" customHeight="1">
      <c r="A162" s="1"/>
      <c r="B162" s="1"/>
      <c r="C162" s="15"/>
      <c r="D162" s="1"/>
      <c r="E162" s="1"/>
      <c r="F162" s="1"/>
      <c r="G162" s="1"/>
      <c r="H162" s="1"/>
      <c r="I162" s="102"/>
      <c r="J162" s="139" t="s">
        <v>104</v>
      </c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6"/>
    </row>
    <row r="163" spans="1:23" ht="20.100000000000001" customHeight="1">
      <c r="A163" s="1"/>
      <c r="B163" s="1"/>
      <c r="C163" s="16"/>
      <c r="D163" s="35"/>
      <c r="E163" s="35"/>
      <c r="F163" s="35"/>
      <c r="G163" s="35"/>
      <c r="H163" s="35"/>
      <c r="I163" s="107"/>
      <c r="J163" s="107"/>
      <c r="K163" s="113"/>
      <c r="L163" s="107"/>
      <c r="M163" s="107"/>
      <c r="N163" s="107"/>
      <c r="O163" s="107"/>
      <c r="P163" s="107"/>
      <c r="Q163" s="107"/>
      <c r="R163" s="107"/>
      <c r="S163" s="107"/>
      <c r="T163" s="107"/>
      <c r="U163" s="214"/>
      <c r="V163" s="276"/>
      <c r="W163" s="128"/>
    </row>
    <row r="164" spans="1:23" ht="20.100000000000001" customHeight="1">
      <c r="A164" s="1"/>
      <c r="B164" s="1"/>
      <c r="C164" s="1"/>
      <c r="D164" s="1"/>
      <c r="E164" s="1"/>
      <c r="F164" s="1"/>
      <c r="G164" s="1"/>
      <c r="H164" s="1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288"/>
      <c r="V164" s="1"/>
      <c r="W164" s="128"/>
    </row>
    <row r="165" spans="1:23" ht="20.100000000000001" customHeight="1">
      <c r="A165" s="1"/>
      <c r="B165" s="1"/>
      <c r="C165" s="1"/>
      <c r="D165" s="1"/>
      <c r="E165" s="1"/>
      <c r="F165" s="1"/>
      <c r="G165" s="1"/>
      <c r="H165" s="1"/>
      <c r="I165" s="1"/>
      <c r="J165" s="109"/>
      <c r="K165" s="11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3" ht="20.100000000000001" customHeight="1">
      <c r="A166" s="1"/>
      <c r="B166" s="1"/>
      <c r="C166" s="12" t="s">
        <v>57</v>
      </c>
      <c r="D166" s="32"/>
      <c r="E166" s="32"/>
      <c r="F166" s="32"/>
      <c r="G166" s="32"/>
      <c r="H166" s="92"/>
      <c r="I166" s="114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3" ht="20.100000000000001" customHeight="1">
      <c r="A167" s="1"/>
      <c r="B167" s="1"/>
      <c r="C167" s="18"/>
      <c r="D167" s="40"/>
      <c r="E167" s="40"/>
      <c r="F167" s="40"/>
      <c r="G167" s="40"/>
      <c r="H167" s="40"/>
      <c r="I167" s="40"/>
      <c r="V167" s="298"/>
    </row>
    <row r="168" spans="1:23" ht="20.100000000000001" customHeight="1">
      <c r="A168" s="1"/>
      <c r="B168" s="1"/>
      <c r="C168" s="14"/>
      <c r="D168" s="34">
        <v>1</v>
      </c>
      <c r="E168" s="1" t="s">
        <v>113</v>
      </c>
      <c r="F168" s="1"/>
      <c r="P168" s="238"/>
      <c r="Q168" s="259"/>
      <c r="R168" s="259"/>
      <c r="S168" s="259"/>
      <c r="T168" s="259"/>
      <c r="U168" s="259"/>
      <c r="V168" s="6"/>
    </row>
    <row r="169" spans="1:23" ht="55.5" customHeight="1">
      <c r="A169" s="1"/>
      <c r="B169" s="1"/>
      <c r="C169" s="14"/>
      <c r="D169" s="34"/>
      <c r="E169" s="50" t="s">
        <v>114</v>
      </c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6"/>
    </row>
    <row r="170" spans="1:23" ht="20.100000000000001" customHeight="1">
      <c r="A170" s="1">
        <f>IF(COUNTIF($K171:$K174,"○")&gt;1,1001,0)</f>
        <v>0</v>
      </c>
      <c r="B170" s="4"/>
      <c r="C170" s="14"/>
      <c r="D170" s="34"/>
      <c r="E170" s="51" t="s">
        <v>115</v>
      </c>
      <c r="F170" s="77"/>
      <c r="G170" s="77"/>
      <c r="H170" s="77"/>
      <c r="I170" s="77"/>
      <c r="J170" s="142"/>
      <c r="K170" s="116" t="s">
        <v>116</v>
      </c>
      <c r="L170" s="125" t="s">
        <v>117</v>
      </c>
      <c r="M170" s="152"/>
      <c r="N170" s="152"/>
      <c r="O170" s="199"/>
      <c r="P170" s="51" t="s">
        <v>82</v>
      </c>
      <c r="Q170" s="77"/>
      <c r="R170" s="142"/>
      <c r="U170" s="289"/>
      <c r="V170" s="6"/>
    </row>
    <row r="171" spans="1:23" ht="20.100000000000001" customHeight="1">
      <c r="A171" s="1"/>
      <c r="B171" s="1"/>
      <c r="C171" s="14"/>
      <c r="D171" s="28"/>
      <c r="E171" s="52" t="s">
        <v>118</v>
      </c>
      <c r="F171" s="78"/>
      <c r="G171" s="78"/>
      <c r="H171" s="78"/>
      <c r="I171" s="78"/>
      <c r="J171" s="97"/>
      <c r="K171" s="171"/>
      <c r="L171" s="177"/>
      <c r="M171" s="191"/>
      <c r="N171" s="191"/>
      <c r="O171" s="226"/>
      <c r="P171" s="239"/>
      <c r="Q171" s="260"/>
      <c r="R171" s="273"/>
      <c r="U171" s="289"/>
      <c r="V171" s="6"/>
    </row>
    <row r="172" spans="1:23" ht="20.100000000000001" customHeight="1">
      <c r="A172" s="1">
        <f>IF(AND($K172="○",ISBLANK($L172)),1001,0)</f>
        <v>0</v>
      </c>
      <c r="B172" s="1"/>
      <c r="C172" s="14"/>
      <c r="D172" s="28"/>
      <c r="E172" s="53" t="s">
        <v>120</v>
      </c>
      <c r="F172" s="79"/>
      <c r="G172" s="79"/>
      <c r="H172" s="79"/>
      <c r="I172" s="79"/>
      <c r="J172" s="98"/>
      <c r="K172" s="172"/>
      <c r="L172" s="127"/>
      <c r="M172" s="154"/>
      <c r="N172" s="154"/>
      <c r="O172" s="201"/>
      <c r="P172" s="240"/>
      <c r="Q172" s="261"/>
      <c r="R172" s="274"/>
      <c r="U172" s="137"/>
      <c r="V172" s="6"/>
    </row>
    <row r="173" spans="1:23" ht="20.100000000000001" customHeight="1">
      <c r="A173" s="1">
        <f>IF(AND($K173="○",ISBLANK($L173)),1001,0)</f>
        <v>0</v>
      </c>
      <c r="B173" s="1"/>
      <c r="C173" s="14"/>
      <c r="D173" s="28"/>
      <c r="E173" s="53" t="s">
        <v>121</v>
      </c>
      <c r="F173" s="79"/>
      <c r="G173" s="79"/>
      <c r="H173" s="79"/>
      <c r="I173" s="79"/>
      <c r="J173" s="98"/>
      <c r="K173" s="173"/>
      <c r="L173" s="127"/>
      <c r="M173" s="154"/>
      <c r="N173" s="154"/>
      <c r="O173" s="201"/>
      <c r="P173" s="241">
        <v>100</v>
      </c>
      <c r="Q173" s="262"/>
      <c r="R173" s="6" t="s">
        <v>61</v>
      </c>
      <c r="U173" s="137"/>
      <c r="V173" s="6"/>
    </row>
    <row r="174" spans="1:23" ht="20.100000000000001" customHeight="1">
      <c r="A174" s="1">
        <f>IF(AND(K$174="○",OR(ISBLANK($L174),ISBLANK($P174))),1001,0)</f>
        <v>0</v>
      </c>
      <c r="B174" s="1"/>
      <c r="C174" s="14"/>
      <c r="D174" s="28"/>
      <c r="E174" s="54" t="s">
        <v>122</v>
      </c>
      <c r="F174" s="80"/>
      <c r="G174" s="80"/>
      <c r="H174" s="80"/>
      <c r="I174" s="80"/>
      <c r="J174" s="143"/>
      <c r="K174" s="172"/>
      <c r="L174" s="127"/>
      <c r="M174" s="154"/>
      <c r="N174" s="154"/>
      <c r="O174" s="201"/>
      <c r="P174" s="118"/>
      <c r="Q174" s="263"/>
      <c r="R174" s="275" t="s">
        <v>61</v>
      </c>
      <c r="U174" s="137"/>
      <c r="V174" s="6"/>
    </row>
    <row r="175" spans="1:23" ht="20.100000000000001" customHeight="1">
      <c r="A175" s="1"/>
      <c r="B175" s="1"/>
      <c r="C175" s="14"/>
      <c r="D175" s="28"/>
      <c r="E175" s="55"/>
      <c r="F175" s="81"/>
      <c r="G175" s="81"/>
      <c r="H175" s="81"/>
      <c r="I175" s="81"/>
      <c r="J175" s="144"/>
      <c r="K175" s="174"/>
      <c r="L175" s="68"/>
      <c r="M175" s="155"/>
      <c r="N175" s="155"/>
      <c r="O175" s="202"/>
      <c r="P175" s="129"/>
      <c r="Q175" s="264"/>
      <c r="R175" s="276" t="s">
        <v>61</v>
      </c>
      <c r="U175" s="137"/>
      <c r="V175" s="6"/>
    </row>
    <row r="176" spans="1:23" ht="20.100000000000001" customHeight="1">
      <c r="A176" s="1"/>
      <c r="B176" s="1"/>
      <c r="C176" s="14"/>
      <c r="D176" s="34"/>
      <c r="E176" s="56"/>
      <c r="F176" s="56"/>
      <c r="G176" s="56"/>
      <c r="H176" s="56"/>
      <c r="I176" s="56"/>
      <c r="J176" s="56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6"/>
    </row>
    <row r="177" spans="1:22" ht="20.100000000000001" customHeight="1">
      <c r="A177" s="1">
        <f>IF(ISBLANK($I177),1001,0)</f>
        <v>1001</v>
      </c>
      <c r="B177" s="1"/>
      <c r="C177" s="14"/>
      <c r="D177" s="34">
        <v>2</v>
      </c>
      <c r="E177" s="1" t="s">
        <v>30</v>
      </c>
      <c r="I177" s="115"/>
      <c r="J177" s="115"/>
      <c r="K177" s="115"/>
      <c r="L177" s="115"/>
      <c r="M177" s="115"/>
      <c r="N177" s="1" t="s">
        <v>31</v>
      </c>
      <c r="O177" s="1"/>
      <c r="P177" s="1"/>
      <c r="Q177" s="1"/>
      <c r="R177" s="1"/>
      <c r="S177" s="1"/>
      <c r="T177" s="1"/>
      <c r="U177" s="1"/>
      <c r="V177" s="6"/>
    </row>
    <row r="178" spans="1:22" ht="30" customHeight="1">
      <c r="A178" s="1"/>
      <c r="B178" s="1"/>
      <c r="C178" s="15"/>
      <c r="D178" s="1"/>
      <c r="E178" s="1"/>
      <c r="F178" s="1"/>
      <c r="G178" s="1"/>
      <c r="H178" s="1"/>
      <c r="I178" s="102"/>
      <c r="J178" s="140" t="s">
        <v>63</v>
      </c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6"/>
    </row>
    <row r="179" spans="1:22" ht="20.100000000000001" customHeight="1">
      <c r="A179" s="1"/>
      <c r="B179" s="1"/>
      <c r="C179" s="14"/>
      <c r="D179" s="34">
        <v>3</v>
      </c>
      <c r="E179" s="1" t="s">
        <v>170</v>
      </c>
      <c r="O179" s="1"/>
      <c r="P179" s="1"/>
      <c r="Q179" s="1"/>
      <c r="R179" s="1"/>
      <c r="S179" s="1"/>
      <c r="T179" s="1"/>
      <c r="U179" s="1"/>
      <c r="V179" s="6"/>
    </row>
    <row r="180" spans="1:22" ht="20.100000000000001" customHeight="1">
      <c r="A180" s="1"/>
      <c r="B180" s="1"/>
      <c r="C180" s="14"/>
      <c r="D180" s="34"/>
      <c r="E180" s="57"/>
      <c r="F180" s="57"/>
      <c r="G180" s="57"/>
      <c r="H180" s="57"/>
      <c r="I180" s="116" t="s">
        <v>174</v>
      </c>
      <c r="J180" s="145"/>
      <c r="K180" s="145"/>
      <c r="L180" s="145"/>
      <c r="M180" s="192"/>
      <c r="N180" s="211" t="s">
        <v>155</v>
      </c>
      <c r="O180" s="211"/>
      <c r="P180" s="211"/>
      <c r="Q180" s="211"/>
      <c r="R180" s="2"/>
      <c r="S180" s="2"/>
      <c r="T180" s="2"/>
      <c r="V180" s="301"/>
    </row>
    <row r="181" spans="1:22" ht="20.100000000000001" customHeight="1">
      <c r="A181" s="1">
        <f>IF(OR(ISBLANK($I181),AND(I63="する",ISBLANK($N181))),1001,0)</f>
        <v>1001</v>
      </c>
      <c r="B181" s="4"/>
      <c r="C181" s="14"/>
      <c r="D181" s="34"/>
      <c r="E181" s="58" t="s">
        <v>181</v>
      </c>
      <c r="F181" s="58"/>
      <c r="G181" s="58"/>
      <c r="H181" s="58"/>
      <c r="I181" s="117"/>
      <c r="J181" s="146"/>
      <c r="K181" s="146"/>
      <c r="L181" s="146"/>
      <c r="M181" s="193"/>
      <c r="N181" s="117"/>
      <c r="O181" s="227"/>
      <c r="P181" s="227"/>
      <c r="Q181" s="265"/>
      <c r="R181" s="2"/>
      <c r="S181" s="2"/>
      <c r="T181" s="2"/>
      <c r="U181" s="196"/>
      <c r="V181" s="302"/>
    </row>
    <row r="182" spans="1:22" ht="20.100000000000001" customHeight="1">
      <c r="A182" s="1">
        <f>IF(OR(ISBLANK($I182),AND(I63="する",ISBLANK($N182))),1001,0)</f>
        <v>1001</v>
      </c>
      <c r="B182" s="4"/>
      <c r="C182" s="14"/>
      <c r="D182" s="34"/>
      <c r="E182" s="59" t="s">
        <v>182</v>
      </c>
      <c r="F182" s="59"/>
      <c r="G182" s="59"/>
      <c r="H182" s="59"/>
      <c r="I182" s="118"/>
      <c r="J182" s="147"/>
      <c r="K182" s="147"/>
      <c r="L182" s="147"/>
      <c r="M182" s="194"/>
      <c r="N182" s="118"/>
      <c r="O182" s="228"/>
      <c r="P182" s="228"/>
      <c r="Q182" s="266"/>
      <c r="R182" s="2"/>
      <c r="S182" s="2"/>
      <c r="T182" s="2"/>
      <c r="U182" s="120"/>
      <c r="V182" s="303"/>
    </row>
    <row r="183" spans="1:22" ht="20.100000000000001" customHeight="1">
      <c r="A183" s="1">
        <f>IF(OR(ISBLANK($I183),AND(I63="する",ISBLANK($N183))),1001,0)</f>
        <v>1001</v>
      </c>
      <c r="B183" s="4"/>
      <c r="C183" s="14"/>
      <c r="D183" s="34"/>
      <c r="E183" s="59" t="s">
        <v>183</v>
      </c>
      <c r="F183" s="59"/>
      <c r="G183" s="59"/>
      <c r="H183" s="59"/>
      <c r="I183" s="118"/>
      <c r="J183" s="147"/>
      <c r="K183" s="147"/>
      <c r="L183" s="147"/>
      <c r="M183" s="194"/>
      <c r="N183" s="118"/>
      <c r="O183" s="228"/>
      <c r="P183" s="228"/>
      <c r="Q183" s="266"/>
      <c r="R183" s="2"/>
      <c r="S183" s="2"/>
      <c r="T183" s="2"/>
      <c r="U183" s="120"/>
      <c r="V183" s="303"/>
    </row>
    <row r="184" spans="1:22" ht="20.100000000000001" customHeight="1">
      <c r="A184" s="1"/>
      <c r="B184" s="1"/>
      <c r="C184" s="14"/>
      <c r="D184" s="34"/>
      <c r="E184" s="60" t="s">
        <v>184</v>
      </c>
      <c r="F184" s="60"/>
      <c r="G184" s="60"/>
      <c r="H184" s="60"/>
      <c r="I184" s="119">
        <f>SUM(I181:I183)</f>
        <v>0</v>
      </c>
      <c r="J184" s="148"/>
      <c r="K184" s="148"/>
      <c r="L184" s="148"/>
      <c r="M184" s="195"/>
      <c r="N184" s="119">
        <f>SUM(N181:N183)</f>
        <v>0</v>
      </c>
      <c r="O184" s="229"/>
      <c r="P184" s="229"/>
      <c r="Q184" s="267"/>
      <c r="R184" s="2"/>
      <c r="S184" s="2"/>
      <c r="T184" s="2"/>
      <c r="U184" s="120"/>
      <c r="V184" s="303"/>
    </row>
    <row r="185" spans="1:22" ht="20.100000000000001" customHeight="1">
      <c r="A185" s="1">
        <f>IF(OR(OR(ISBLANK($I185),I185&gt;I184),OR(AND(I63="する",ISBLANK($N185)),N185&gt;N184)),1001,0)</f>
        <v>1001</v>
      </c>
      <c r="B185" s="4"/>
      <c r="C185" s="14"/>
      <c r="D185" s="34"/>
      <c r="E185" s="61" t="s">
        <v>186</v>
      </c>
      <c r="F185" s="61"/>
      <c r="G185" s="61"/>
      <c r="H185" s="61"/>
      <c r="I185" s="117"/>
      <c r="J185" s="146"/>
      <c r="K185" s="146"/>
      <c r="L185" s="146"/>
      <c r="M185" s="193"/>
      <c r="N185" s="117"/>
      <c r="O185" s="227"/>
      <c r="P185" s="227"/>
      <c r="Q185" s="265"/>
      <c r="R185" s="2"/>
      <c r="S185" s="2"/>
      <c r="T185" s="2"/>
      <c r="U185" s="120"/>
      <c r="V185" s="303"/>
    </row>
    <row r="186" spans="1:22" ht="20.100000000000001" customHeight="1">
      <c r="A186" s="1">
        <f>IF(OR(ISBLANK($I186),AND(I63="する",ISBLANK($N186))),1001,0)</f>
        <v>1001</v>
      </c>
      <c r="B186" s="4"/>
      <c r="C186" s="14"/>
      <c r="D186" s="34"/>
      <c r="E186" s="62" t="s">
        <v>185</v>
      </c>
      <c r="F186" s="62"/>
      <c r="G186" s="62"/>
      <c r="H186" s="62"/>
      <c r="I186" s="118"/>
      <c r="J186" s="147"/>
      <c r="K186" s="147"/>
      <c r="L186" s="147"/>
      <c r="M186" s="194"/>
      <c r="N186" s="118"/>
      <c r="O186" s="228"/>
      <c r="P186" s="228"/>
      <c r="Q186" s="266"/>
      <c r="R186" s="2"/>
      <c r="S186" s="2"/>
      <c r="T186" s="2"/>
      <c r="U186" s="120"/>
      <c r="V186" s="303"/>
    </row>
    <row r="187" spans="1:22" s="2" customFormat="1" ht="20.100000000000001" customHeight="1">
      <c r="A187" s="2"/>
      <c r="B187" s="2"/>
      <c r="C187" s="19"/>
      <c r="D187" s="20"/>
      <c r="E187" s="63" t="s">
        <v>109</v>
      </c>
      <c r="F187" s="63"/>
      <c r="G187" s="63"/>
      <c r="H187" s="63"/>
      <c r="I187" s="119">
        <f>SUM(I185:I186)</f>
        <v>0</v>
      </c>
      <c r="J187" s="148"/>
      <c r="K187" s="148"/>
      <c r="L187" s="148"/>
      <c r="M187" s="195"/>
      <c r="N187" s="119">
        <f>SUM(N185:N186)</f>
        <v>0</v>
      </c>
      <c r="O187" s="229"/>
      <c r="P187" s="229"/>
      <c r="Q187" s="267"/>
      <c r="U187" s="120"/>
      <c r="V187" s="303"/>
    </row>
    <row r="188" spans="1:22" s="2" customFormat="1" ht="20.100000000000001" customHeight="1">
      <c r="A188" s="2"/>
      <c r="B188" s="2"/>
      <c r="C188" s="19"/>
      <c r="D188" s="20"/>
      <c r="I188" s="120"/>
      <c r="J188" s="120"/>
      <c r="K188" s="120"/>
      <c r="L188" s="2"/>
      <c r="M188" s="196"/>
      <c r="N188" s="2"/>
      <c r="O188" s="2"/>
      <c r="P188" s="2"/>
      <c r="Q188" s="2"/>
      <c r="R188" s="2"/>
      <c r="S188" s="2"/>
      <c r="T188" s="2"/>
      <c r="U188" s="2"/>
      <c r="V188" s="5"/>
    </row>
    <row r="189" spans="1:22" s="2" customFormat="1" ht="20.100000000000001" customHeight="1">
      <c r="A189" s="2"/>
      <c r="B189" s="2"/>
      <c r="C189" s="19"/>
      <c r="D189" s="20">
        <v>4</v>
      </c>
      <c r="E189" s="2" t="s">
        <v>188</v>
      </c>
      <c r="Q189" s="2"/>
      <c r="R189" s="2"/>
      <c r="S189" s="2"/>
      <c r="T189" s="2"/>
      <c r="U189" s="2"/>
      <c r="V189" s="5"/>
    </row>
    <row r="190" spans="1:22" s="2" customFormat="1" ht="20.100000000000001" customHeight="1">
      <c r="A190" s="2"/>
      <c r="B190" s="2"/>
      <c r="C190" s="19"/>
      <c r="D190" s="20"/>
      <c r="E190" s="2" t="s">
        <v>175</v>
      </c>
      <c r="Q190" s="2"/>
      <c r="R190" s="2"/>
      <c r="S190" s="2"/>
      <c r="T190" s="2"/>
      <c r="U190" s="2"/>
      <c r="V190" s="5"/>
    </row>
    <row r="191" spans="1:22" s="2" customFormat="1" ht="20.100000000000001" customHeight="1">
      <c r="A191" s="2"/>
      <c r="B191" s="2"/>
      <c r="C191" s="19"/>
      <c r="D191" s="20"/>
      <c r="E191" s="64" t="s">
        <v>187</v>
      </c>
      <c r="F191" s="82"/>
      <c r="G191" s="82"/>
      <c r="H191" s="93"/>
      <c r="I191" s="117"/>
      <c r="J191" s="146"/>
      <c r="K191" s="146"/>
      <c r="L191" s="146"/>
      <c r="M191" s="193"/>
      <c r="Q191" s="2"/>
      <c r="R191" s="2"/>
      <c r="S191" s="2"/>
      <c r="T191" s="2"/>
      <c r="U191" s="2"/>
      <c r="V191" s="5"/>
    </row>
    <row r="192" spans="1:22" s="2" customFormat="1" ht="20.100000000000001" customHeight="1">
      <c r="A192" s="2"/>
      <c r="B192" s="5"/>
      <c r="C192" s="20"/>
      <c r="D192" s="20"/>
      <c r="E192" s="65" t="s">
        <v>171</v>
      </c>
      <c r="F192" s="83"/>
      <c r="G192" s="83"/>
      <c r="H192" s="94"/>
      <c r="I192" s="121"/>
      <c r="J192" s="149"/>
      <c r="K192" s="149"/>
      <c r="L192" s="149"/>
      <c r="M192" s="197"/>
      <c r="Q192" s="2"/>
      <c r="R192" s="2"/>
      <c r="S192" s="2"/>
      <c r="T192" s="2"/>
      <c r="U192" s="2"/>
      <c r="V192" s="5"/>
    </row>
    <row r="193" spans="1:23" s="2" customFormat="1" ht="20.100000000000001" customHeight="1">
      <c r="A193" s="2"/>
      <c r="B193" s="5"/>
      <c r="C193" s="2"/>
      <c r="D193" s="2"/>
      <c r="E193" s="66" t="s">
        <v>37</v>
      </c>
      <c r="F193" s="84"/>
      <c r="G193" s="84"/>
      <c r="H193" s="95"/>
      <c r="I193" s="122">
        <f>SUM(I191,I192)</f>
        <v>0</v>
      </c>
      <c r="J193" s="150"/>
      <c r="K193" s="150"/>
      <c r="L193" s="150"/>
      <c r="M193" s="198"/>
      <c r="N193" s="212"/>
      <c r="O193" s="212"/>
      <c r="P193" s="212"/>
      <c r="Q193" s="212"/>
      <c r="R193" s="212"/>
      <c r="S193" s="212"/>
      <c r="T193" s="212"/>
      <c r="U193" s="212"/>
      <c r="V193" s="5"/>
    </row>
    <row r="194" spans="1:23" s="2" customFormat="1" ht="20.100000000000001" customHeight="1">
      <c r="A194" s="2"/>
      <c r="B194" s="2"/>
      <c r="C194" s="21"/>
      <c r="D194" s="2"/>
      <c r="E194" s="1"/>
      <c r="F194" s="1"/>
      <c r="G194" s="1"/>
      <c r="H194" s="1"/>
      <c r="I194" s="123"/>
      <c r="J194" s="123"/>
      <c r="K194" s="123"/>
      <c r="L194" s="123"/>
      <c r="M194" s="123"/>
      <c r="N194" s="212"/>
      <c r="O194" s="212"/>
      <c r="P194" s="212"/>
      <c r="Q194" s="212"/>
      <c r="R194" s="212"/>
      <c r="S194" s="212"/>
      <c r="T194" s="212"/>
      <c r="U194" s="212"/>
      <c r="V194" s="5"/>
    </row>
    <row r="195" spans="1:23" ht="20.100000000000001" customHeight="1">
      <c r="A195" s="1"/>
      <c r="B195" s="1"/>
      <c r="C195" s="14"/>
      <c r="D195" s="34">
        <v>5</v>
      </c>
      <c r="E195" s="1" t="s">
        <v>167</v>
      </c>
      <c r="F195" s="1"/>
      <c r="G195" s="1"/>
      <c r="H195" s="1"/>
      <c r="I195" s="124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304"/>
      <c r="W195" s="1"/>
    </row>
    <row r="196" spans="1:23" ht="20.100000000000001" customHeight="1">
      <c r="A196" s="3"/>
      <c r="B196" s="1"/>
      <c r="C196" s="13"/>
      <c r="E196" s="44" t="s">
        <v>154</v>
      </c>
      <c r="F196" s="71"/>
      <c r="G196" s="71"/>
      <c r="H196" s="96"/>
      <c r="I196" s="125" t="s">
        <v>179</v>
      </c>
      <c r="J196" s="152"/>
      <c r="K196" s="152"/>
      <c r="L196" s="152"/>
      <c r="M196" s="199"/>
      <c r="V196" s="6"/>
    </row>
    <row r="197" spans="1:23" ht="20.100000000000001" customHeight="1">
      <c r="A197" s="3"/>
      <c r="B197" s="1"/>
      <c r="C197" s="13"/>
      <c r="E197" s="52" t="s">
        <v>176</v>
      </c>
      <c r="F197" s="78"/>
      <c r="G197" s="78"/>
      <c r="H197" s="97"/>
      <c r="I197" s="126"/>
      <c r="J197" s="153"/>
      <c r="K197" s="153"/>
      <c r="L197" s="153"/>
      <c r="M197" s="200"/>
      <c r="V197" s="6"/>
    </row>
    <row r="198" spans="1:23" ht="20.100000000000001" customHeight="1">
      <c r="A198" s="3"/>
      <c r="B198" s="1"/>
      <c r="C198" s="14"/>
      <c r="D198" s="6"/>
      <c r="E198" s="53" t="s">
        <v>177</v>
      </c>
      <c r="F198" s="79"/>
      <c r="G198" s="79"/>
      <c r="H198" s="98"/>
      <c r="I198" s="127"/>
      <c r="J198" s="154"/>
      <c r="K198" s="154"/>
      <c r="L198" s="154"/>
      <c r="M198" s="201"/>
      <c r="V198" s="6"/>
    </row>
    <row r="199" spans="1:23" ht="20.100000000000001" customHeight="1">
      <c r="A199" s="3"/>
      <c r="B199" s="1"/>
      <c r="C199" s="14"/>
      <c r="E199" s="67" t="s">
        <v>178</v>
      </c>
      <c r="F199" s="85"/>
      <c r="G199" s="85"/>
      <c r="H199" s="99"/>
      <c r="I199" s="127"/>
      <c r="J199" s="154"/>
      <c r="K199" s="154"/>
      <c r="L199" s="154"/>
      <c r="M199" s="201"/>
      <c r="V199" s="6"/>
    </row>
    <row r="200" spans="1:23" ht="20.100000000000001" customHeight="1">
      <c r="A200" s="3"/>
      <c r="B200" s="1"/>
      <c r="C200" s="14"/>
      <c r="E200" s="68"/>
      <c r="F200" s="86"/>
      <c r="G200" s="86"/>
      <c r="H200" s="100"/>
      <c r="I200" s="68"/>
      <c r="J200" s="155"/>
      <c r="K200" s="155"/>
      <c r="L200" s="155"/>
      <c r="M200" s="202"/>
      <c r="V200" s="6"/>
    </row>
    <row r="201" spans="1:23" s="2" customFormat="1" ht="30" customHeight="1">
      <c r="A201" s="2"/>
      <c r="B201" s="5"/>
      <c r="C201" s="2"/>
      <c r="D201" s="2"/>
      <c r="E201" s="1"/>
      <c r="F201" s="1"/>
      <c r="G201" s="1"/>
      <c r="H201" s="1"/>
      <c r="I201" s="123"/>
      <c r="J201" s="123"/>
      <c r="K201" s="123"/>
      <c r="L201" s="123"/>
      <c r="M201" s="123"/>
      <c r="N201" s="212"/>
      <c r="O201" s="212"/>
      <c r="P201" s="212"/>
      <c r="Q201" s="212"/>
      <c r="R201" s="212"/>
      <c r="S201" s="212"/>
      <c r="T201" s="212"/>
      <c r="U201" s="212"/>
      <c r="V201" s="5"/>
    </row>
    <row r="202" spans="1:23" s="2" customFormat="1" ht="20.100000000000001" customHeight="1">
      <c r="A202" s="2"/>
      <c r="B202" s="5"/>
      <c r="C202" s="2"/>
      <c r="D202" s="41" t="str">
        <f>"("&amp;D204&amp;")～("&amp;D216&amp;")は市内業者(相生市内に本店・支店、営業所等のある業者)のみ入力してください。"</f>
        <v>(6)～(11)は市内業者(相生市内に本店・支店、営業所等のある業者)のみ入力してください。</v>
      </c>
      <c r="E202" s="1"/>
      <c r="F202" s="1"/>
      <c r="G202" s="1"/>
      <c r="H202" s="1"/>
      <c r="I202" s="123"/>
      <c r="J202" s="123"/>
      <c r="K202" s="123"/>
      <c r="L202" s="123"/>
      <c r="M202" s="123"/>
      <c r="N202" s="212"/>
      <c r="O202" s="212"/>
      <c r="P202" s="212"/>
      <c r="Q202" s="212"/>
      <c r="R202" s="212"/>
      <c r="S202" s="212"/>
      <c r="T202" s="212"/>
      <c r="U202" s="212"/>
      <c r="V202" s="5"/>
    </row>
    <row r="203" spans="1:23" s="2" customFormat="1" ht="20.100000000000001" customHeight="1">
      <c r="A203" s="2"/>
      <c r="B203" s="5"/>
      <c r="C203" s="2"/>
      <c r="D203" s="2"/>
      <c r="E203" s="1"/>
      <c r="F203" s="1"/>
      <c r="G203" s="1"/>
      <c r="H203" s="1"/>
      <c r="I203" s="123"/>
      <c r="J203" s="123"/>
      <c r="K203" s="123"/>
      <c r="L203" s="123"/>
      <c r="M203" s="123"/>
      <c r="N203" s="212"/>
      <c r="O203" s="212"/>
      <c r="P203" s="212"/>
      <c r="Q203" s="212"/>
      <c r="R203" s="212"/>
      <c r="S203" s="212"/>
      <c r="T203" s="212"/>
      <c r="U203" s="212"/>
      <c r="V203" s="5"/>
    </row>
    <row r="204" spans="1:23" ht="20.100000000000001" customHeight="1">
      <c r="A204" s="1">
        <f>IF(AND(所在地,ISBLANK(I204)),1001,0)</f>
        <v>0</v>
      </c>
      <c r="B204" s="1"/>
      <c r="C204" s="22"/>
      <c r="D204" s="34">
        <v>6</v>
      </c>
      <c r="E204" s="4" t="s">
        <v>16</v>
      </c>
      <c r="F204" s="23"/>
      <c r="G204" s="23"/>
      <c r="H204" s="23"/>
      <c r="I204" s="105"/>
      <c r="J204" s="105"/>
      <c r="K204" s="105"/>
      <c r="L204" s="105"/>
      <c r="M204" s="105"/>
      <c r="V204" s="6"/>
    </row>
    <row r="205" spans="1:23" ht="20.100000000000001" customHeight="1">
      <c r="A205" s="1"/>
      <c r="B205" s="6"/>
      <c r="C205" s="23"/>
      <c r="D205" s="34"/>
      <c r="E205" s="56" t="s">
        <v>107</v>
      </c>
      <c r="F205" s="23"/>
      <c r="G205" s="23"/>
      <c r="H205" s="23"/>
      <c r="J205" s="139" t="s">
        <v>110</v>
      </c>
      <c r="V205" s="6"/>
    </row>
    <row r="206" spans="1:23" ht="20.100000000000001" customHeight="1">
      <c r="A206" s="1">
        <f>IF(OR(AND(所在地,ISBLANK(I206)),AND(所在地,I206="その他",ISBLANK(Q206))),1001,0)</f>
        <v>0</v>
      </c>
      <c r="B206" s="6"/>
      <c r="C206" s="23"/>
      <c r="D206" s="34">
        <v>7</v>
      </c>
      <c r="E206" s="4" t="s">
        <v>127</v>
      </c>
      <c r="F206" s="23"/>
      <c r="G206" s="23"/>
      <c r="H206" s="23"/>
      <c r="I206" s="105"/>
      <c r="J206" s="105"/>
      <c r="K206" s="105"/>
      <c r="L206" s="105"/>
      <c r="M206" s="105"/>
      <c r="O206" s="225" t="s">
        <v>71</v>
      </c>
      <c r="P206" s="225"/>
      <c r="Q206" s="105"/>
      <c r="R206" s="105"/>
      <c r="S206" s="105"/>
      <c r="T206" s="105"/>
      <c r="U206" s="105"/>
      <c r="V206" s="6"/>
    </row>
    <row r="207" spans="1:23" ht="20.100000000000001" customHeight="1">
      <c r="A207" s="1"/>
      <c r="B207" s="6"/>
      <c r="C207" s="23"/>
      <c r="D207" s="34"/>
      <c r="E207" s="56" t="s">
        <v>207</v>
      </c>
      <c r="F207" s="23"/>
      <c r="G207" s="23"/>
      <c r="H207" s="23"/>
      <c r="I207" s="34"/>
      <c r="J207" s="156" t="s">
        <v>180</v>
      </c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6"/>
    </row>
    <row r="208" spans="1:23" ht="20.100000000000001" customHeight="1">
      <c r="A208" s="1">
        <f>IF(OR(AND(所在地,ISBLANK(I208)),AND(所在地,I208="その他",ISBLANK(Q208))),1001,0)</f>
        <v>0</v>
      </c>
      <c r="B208" s="6"/>
      <c r="C208" s="23"/>
      <c r="D208" s="34">
        <v>8</v>
      </c>
      <c r="E208" s="4" t="s">
        <v>95</v>
      </c>
      <c r="F208" s="23"/>
      <c r="G208" s="23"/>
      <c r="H208" s="23"/>
      <c r="I208" s="105"/>
      <c r="J208" s="105"/>
      <c r="K208" s="105"/>
      <c r="L208" s="105"/>
      <c r="M208" s="105"/>
      <c r="O208" s="225" t="s">
        <v>71</v>
      </c>
      <c r="P208" s="225"/>
      <c r="Q208" s="105"/>
      <c r="R208" s="105"/>
      <c r="S208" s="105"/>
      <c r="T208" s="105"/>
      <c r="U208" s="105"/>
      <c r="V208" s="6"/>
    </row>
    <row r="209" spans="1:23" s="2" customFormat="1" ht="30" customHeight="1">
      <c r="A209" s="2"/>
      <c r="B209" s="5"/>
      <c r="C209" s="24"/>
      <c r="D209" s="20"/>
      <c r="E209" s="56" t="s">
        <v>207</v>
      </c>
      <c r="F209" s="24"/>
      <c r="G209" s="24"/>
      <c r="H209" s="24"/>
      <c r="I209" s="1"/>
      <c r="J209" s="157" t="s">
        <v>49</v>
      </c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5"/>
    </row>
    <row r="210" spans="1:23" ht="20.100000000000001" customHeight="1">
      <c r="A210" s="1"/>
      <c r="B210" s="6"/>
      <c r="C210" s="23"/>
      <c r="D210" s="34">
        <v>9</v>
      </c>
      <c r="E210" s="4" t="s">
        <v>128</v>
      </c>
      <c r="F210" s="23"/>
      <c r="G210" s="23"/>
      <c r="H210" s="23"/>
      <c r="I210" s="128"/>
      <c r="J210" s="128"/>
      <c r="K210" s="128"/>
      <c r="L210" s="128"/>
      <c r="M210" s="128"/>
      <c r="N210" s="128"/>
      <c r="O210" s="230"/>
      <c r="P210" s="230"/>
      <c r="Q210" s="230"/>
      <c r="R210" s="230"/>
      <c r="V210" s="6"/>
    </row>
    <row r="211" spans="1:23" ht="20.100000000000001" customHeight="1">
      <c r="A211" s="1">
        <f>IF(AND(所在地,ISBLANK(I211)),1001,0)</f>
        <v>0</v>
      </c>
      <c r="B211" s="6"/>
      <c r="C211" s="23"/>
      <c r="D211" s="34"/>
      <c r="E211" s="61" t="s">
        <v>163</v>
      </c>
      <c r="F211" s="61"/>
      <c r="G211" s="61"/>
      <c r="H211" s="61"/>
      <c r="I211" s="117"/>
      <c r="J211" s="146"/>
      <c r="K211" s="146"/>
      <c r="L211" s="146"/>
      <c r="M211" s="193"/>
      <c r="N211" s="213"/>
      <c r="O211" s="120"/>
      <c r="P211" s="242"/>
      <c r="Q211" s="120"/>
      <c r="R211" s="242"/>
      <c r="V211" s="6"/>
    </row>
    <row r="212" spans="1:23" ht="20.100000000000001" customHeight="1">
      <c r="A212" s="1">
        <f>IF(AND(所在地,ISBLANK(I212)),1001,0)</f>
        <v>0</v>
      </c>
      <c r="B212" s="1"/>
      <c r="C212" s="22"/>
      <c r="D212" s="34"/>
      <c r="E212" s="69" t="s">
        <v>58</v>
      </c>
      <c r="F212" s="69"/>
      <c r="G212" s="69"/>
      <c r="H212" s="69"/>
      <c r="I212" s="129"/>
      <c r="J212" s="158"/>
      <c r="K212" s="158"/>
      <c r="L212" s="158"/>
      <c r="M212" s="203"/>
      <c r="N212" s="213"/>
      <c r="O212" s="196"/>
      <c r="P212" s="213"/>
      <c r="Q212" s="196"/>
      <c r="R212" s="213"/>
      <c r="V212" s="6"/>
    </row>
    <row r="213" spans="1:23" ht="20.100000000000001" customHeight="1">
      <c r="A213" s="1"/>
      <c r="B213" s="1"/>
      <c r="C213" s="22"/>
      <c r="D213" s="34"/>
      <c r="E213" s="4"/>
      <c r="F213" s="23"/>
      <c r="G213" s="23"/>
      <c r="H213" s="23"/>
      <c r="V213" s="6"/>
    </row>
    <row r="214" spans="1:23" ht="20.100000000000001" customHeight="1">
      <c r="A214" s="1">
        <f>IF(AND(所在地,ISBLANK(I214)),1001,0)</f>
        <v>0</v>
      </c>
      <c r="B214" s="1"/>
      <c r="C214" s="22"/>
      <c r="D214" s="34">
        <v>10</v>
      </c>
      <c r="E214" s="4" t="s">
        <v>203</v>
      </c>
      <c r="F214" s="23"/>
      <c r="G214" s="23"/>
      <c r="H214" s="23"/>
      <c r="I214" s="115"/>
      <c r="J214" s="159"/>
      <c r="K214" s="159"/>
      <c r="L214" s="159"/>
      <c r="M214" s="159"/>
      <c r="N214" s="1" t="s">
        <v>31</v>
      </c>
      <c r="V214" s="6"/>
    </row>
    <row r="215" spans="1:23" ht="30" customHeight="1">
      <c r="A215" s="1"/>
      <c r="B215" s="1"/>
      <c r="C215" s="22"/>
      <c r="D215" s="34"/>
      <c r="E215" s="4"/>
      <c r="F215" s="23"/>
      <c r="G215" s="23"/>
      <c r="H215" s="23"/>
      <c r="J215" s="157" t="s">
        <v>33</v>
      </c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6"/>
    </row>
    <row r="216" spans="1:23" ht="20.100000000000001" customHeight="1">
      <c r="A216" s="1">
        <f>IF(AND(所在地,ISBLANK(I216)),1001,0)</f>
        <v>0</v>
      </c>
      <c r="B216" s="1"/>
      <c r="C216" s="22"/>
      <c r="D216" s="34">
        <v>11</v>
      </c>
      <c r="E216" s="4" t="s">
        <v>204</v>
      </c>
      <c r="F216" s="23"/>
      <c r="G216" s="23"/>
      <c r="H216" s="23"/>
      <c r="I216" s="105"/>
      <c r="J216" s="105"/>
      <c r="K216" s="105"/>
      <c r="L216" s="105"/>
      <c r="M216" s="105"/>
      <c r="V216" s="6"/>
    </row>
    <row r="217" spans="1:23" ht="20.100000000000001" customHeight="1">
      <c r="A217" s="1"/>
      <c r="B217" s="1"/>
      <c r="C217" s="25"/>
      <c r="D217" s="42"/>
      <c r="E217" s="42"/>
      <c r="F217" s="42"/>
      <c r="G217" s="42"/>
      <c r="H217" s="42"/>
      <c r="J217" s="139" t="s">
        <v>110</v>
      </c>
      <c r="V217" s="6"/>
    </row>
    <row r="218" spans="1:23" ht="20.100000000000001" customHeight="1">
      <c r="A218" s="1"/>
      <c r="B218" s="6"/>
      <c r="C218" s="16"/>
      <c r="D218" s="35"/>
      <c r="E218" s="35"/>
      <c r="F218" s="35"/>
      <c r="G218" s="35"/>
      <c r="H218" s="35"/>
      <c r="I218" s="35"/>
      <c r="J218" s="107"/>
      <c r="K218" s="107"/>
      <c r="L218" s="178"/>
      <c r="M218" s="107"/>
      <c r="N218" s="214"/>
      <c r="O218" s="107"/>
      <c r="P218" s="243"/>
      <c r="Q218" s="243"/>
      <c r="R218" s="243"/>
      <c r="S218" s="214"/>
      <c r="T218" s="214"/>
      <c r="U218" s="107"/>
      <c r="V218" s="276"/>
    </row>
    <row r="219" spans="1:23" ht="20.100000000000001" customHeight="1">
      <c r="A219" s="1"/>
      <c r="B219" s="1"/>
      <c r="C219" s="1"/>
      <c r="D219" s="1"/>
      <c r="E219" s="1"/>
      <c r="F219" s="1"/>
      <c r="G219" s="1"/>
      <c r="H219" s="1"/>
      <c r="I219" s="1"/>
      <c r="J219" s="109"/>
      <c r="K219" s="109"/>
      <c r="L219" s="179"/>
      <c r="M219" s="1"/>
      <c r="N219" s="128"/>
      <c r="O219" s="1"/>
      <c r="P219" s="244"/>
      <c r="Q219" s="244"/>
      <c r="R219" s="244"/>
      <c r="S219" s="128"/>
      <c r="T219" s="128"/>
      <c r="U219" s="128"/>
      <c r="V219" s="1"/>
      <c r="W219" s="128"/>
    </row>
    <row r="220" spans="1:23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09"/>
      <c r="K220" s="109"/>
      <c r="L220" s="179"/>
      <c r="M220" s="1"/>
      <c r="N220" s="128"/>
      <c r="O220" s="1"/>
      <c r="P220" s="244"/>
      <c r="Q220" s="244"/>
      <c r="R220" s="244"/>
      <c r="S220" s="128"/>
      <c r="T220" s="128"/>
      <c r="U220" s="128"/>
      <c r="V220" s="1"/>
      <c r="W220" s="128"/>
    </row>
    <row r="221" spans="1:23" ht="20.100000000000001" customHeight="1">
      <c r="A221" s="1"/>
      <c r="B221" s="1"/>
      <c r="C221" s="12" t="s">
        <v>13</v>
      </c>
      <c r="D221" s="32"/>
      <c r="E221" s="32"/>
      <c r="F221" s="32"/>
      <c r="G221" s="32"/>
      <c r="H221" s="92"/>
      <c r="I221" s="130"/>
      <c r="L221" s="179"/>
      <c r="N221" s="128"/>
      <c r="P221" s="244"/>
      <c r="Q221" s="244"/>
      <c r="R221" s="244"/>
      <c r="S221" s="128"/>
      <c r="T221" s="128"/>
      <c r="U221" s="128"/>
      <c r="W221" s="128"/>
    </row>
    <row r="222" spans="1:23" ht="20.100000000000001" customHeight="1">
      <c r="A222" s="1"/>
      <c r="B222" s="1"/>
      <c r="C222" s="13"/>
      <c r="D222" s="33"/>
      <c r="E222" s="33"/>
      <c r="F222" s="33"/>
      <c r="G222" s="33"/>
      <c r="H222" s="33"/>
      <c r="I222" s="33"/>
      <c r="J222" s="101"/>
      <c r="K222" s="101"/>
      <c r="L222" s="180"/>
      <c r="M222" s="180"/>
      <c r="N222" s="215"/>
      <c r="O222" s="215"/>
      <c r="P222" s="245"/>
      <c r="Q222" s="245"/>
      <c r="R222" s="245"/>
      <c r="S222" s="215"/>
      <c r="T222" s="215"/>
      <c r="U222" s="215"/>
      <c r="V222" s="298"/>
      <c r="W222" s="128"/>
    </row>
    <row r="223" spans="1:23" ht="15.75" hidden="1" customHeight="1">
      <c r="A223" s="1"/>
      <c r="B223" s="1"/>
      <c r="C223" s="13"/>
      <c r="D223" s="33"/>
      <c r="E223" s="33"/>
      <c r="F223" s="33"/>
      <c r="G223" s="33"/>
      <c r="H223" s="33"/>
      <c r="I223" s="33"/>
      <c r="J223" s="1"/>
      <c r="K223" s="1"/>
      <c r="L223" s="179"/>
      <c r="M223" s="179"/>
      <c r="N223" s="128"/>
      <c r="O223" s="128"/>
      <c r="P223" s="244"/>
      <c r="Q223" s="244"/>
      <c r="R223" s="244"/>
      <c r="S223" s="128"/>
      <c r="T223" s="128"/>
      <c r="U223" s="128"/>
      <c r="V223" s="6"/>
      <c r="W223" s="128"/>
    </row>
    <row r="224" spans="1:23" ht="20.100000000000001" customHeight="1">
      <c r="A224" s="1">
        <f>IF(ISBLANK($I224),1001,0)</f>
        <v>1001</v>
      </c>
      <c r="B224" s="1"/>
      <c r="C224" s="14"/>
      <c r="D224" s="34">
        <v>1</v>
      </c>
      <c r="E224" s="1" t="s">
        <v>123</v>
      </c>
      <c r="I224" s="131"/>
      <c r="J224" s="105"/>
      <c r="K224" s="105"/>
      <c r="L224" s="105"/>
      <c r="M224" s="105"/>
      <c r="N224" s="216"/>
      <c r="O224" s="1"/>
      <c r="P224" s="1"/>
      <c r="Q224" s="1"/>
      <c r="R224" s="1"/>
      <c r="S224" s="1"/>
      <c r="T224" s="1"/>
      <c r="U224" s="1"/>
      <c r="V224" s="6"/>
    </row>
    <row r="225" spans="1:24" ht="30" customHeight="1">
      <c r="A225" s="1"/>
      <c r="B225" s="1"/>
      <c r="C225" s="15"/>
      <c r="D225" s="1"/>
      <c r="E225" s="1"/>
      <c r="F225" s="1"/>
      <c r="G225" s="1"/>
      <c r="H225" s="1"/>
      <c r="I225" s="106"/>
      <c r="J225" s="160" t="str">
        <f>日付例&amp;"　年月日を入力してください。"</f>
        <v>例)2023/4/1、R5/4/1　年月日を入力してください。</v>
      </c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6"/>
    </row>
    <row r="226" spans="1:24" ht="84.75" customHeight="1">
      <c r="A226" s="1">
        <f>IF(AND(所在地,OR(COUNTIF(X228:X231,"&gt;1"),X228&lt;1)),1001,0)</f>
        <v>0</v>
      </c>
      <c r="B226" s="4"/>
      <c r="C226" s="13"/>
      <c r="D226" s="43" t="s">
        <v>205</v>
      </c>
      <c r="E226" s="70"/>
      <c r="F226" s="70"/>
      <c r="G226" s="70"/>
      <c r="H226" s="70"/>
      <c r="I226" s="70"/>
      <c r="J226" s="70"/>
      <c r="K226" s="175"/>
      <c r="L226" s="175"/>
      <c r="M226" s="204"/>
      <c r="N226" s="217"/>
      <c r="O226" s="204"/>
      <c r="P226" s="246"/>
      <c r="Q226" s="204"/>
      <c r="R226" s="246"/>
      <c r="S226" s="204"/>
      <c r="T226" s="217"/>
      <c r="U226" s="204"/>
      <c r="V226" s="6"/>
      <c r="W226" s="128"/>
    </row>
    <row r="227" spans="1:24" ht="45" customHeight="1">
      <c r="A227" s="1">
        <f>IF(COUNTIF(J228:J259,"○")&lt;1,1001,0)</f>
        <v>1001</v>
      </c>
      <c r="B227" s="4"/>
      <c r="C227" s="26"/>
      <c r="D227" s="44" t="s">
        <v>129</v>
      </c>
      <c r="E227" s="71"/>
      <c r="F227" s="71"/>
      <c r="G227" s="71"/>
      <c r="H227" s="71"/>
      <c r="I227" s="132"/>
      <c r="J227" s="161" t="s">
        <v>173</v>
      </c>
      <c r="K227" s="176" t="s">
        <v>189</v>
      </c>
      <c r="L227" s="181" t="s">
        <v>172</v>
      </c>
      <c r="M227" s="205" t="s">
        <v>0</v>
      </c>
      <c r="N227" s="218"/>
      <c r="O227" s="231"/>
      <c r="P227" s="205" t="s">
        <v>193</v>
      </c>
      <c r="Q227" s="268"/>
      <c r="R227" s="277" t="s">
        <v>194</v>
      </c>
      <c r="S227" s="284"/>
      <c r="T227" s="284"/>
      <c r="U227" s="290"/>
      <c r="V227" s="6"/>
    </row>
    <row r="228" spans="1:24" ht="42" customHeight="1">
      <c r="A228" s="1">
        <f>IF(OR(AND(J228&lt;&gt;"○",所在地,TRIM(K228)&lt;&gt;""),AND(J228="○",L228=""),AND(J228="○",AND(所在地,M228="")),AND(J228="○",AND(所在地,P228=""))),1001,0)</f>
        <v>0</v>
      </c>
      <c r="B228" s="1"/>
      <c r="C228" s="27"/>
      <c r="D228" s="45" t="s">
        <v>45</v>
      </c>
      <c r="E228" s="72" t="s">
        <v>190</v>
      </c>
      <c r="F228" s="87"/>
      <c r="G228" s="87"/>
      <c r="H228" s="87"/>
      <c r="I228" s="133"/>
      <c r="J228" s="162"/>
      <c r="K228" s="162"/>
      <c r="L228" s="182"/>
      <c r="M228" s="206"/>
      <c r="N228" s="219"/>
      <c r="O228" s="232"/>
      <c r="P228" s="206"/>
      <c r="Q228" s="269"/>
      <c r="R228" s="278"/>
      <c r="S228" s="285"/>
      <c r="T228" s="285"/>
      <c r="U228" s="291"/>
      <c r="V228" s="6"/>
      <c r="X228" s="307">
        <f>COUNTIF(K$228:K$259,"①")</f>
        <v>0</v>
      </c>
    </row>
    <row r="229" spans="1:24" ht="20.100000000000001" hidden="1" customHeight="1">
      <c r="A229" s="1"/>
      <c r="B229" s="1"/>
      <c r="C229" s="27"/>
      <c r="D229" s="46" t="s">
        <v>159</v>
      </c>
      <c r="E229" s="73" t="s">
        <v>7</v>
      </c>
      <c r="F229" s="88"/>
      <c r="G229" s="88"/>
      <c r="H229" s="88"/>
      <c r="I229" s="134"/>
      <c r="J229" s="163"/>
      <c r="K229" s="163"/>
      <c r="L229" s="183"/>
      <c r="M229" s="207"/>
      <c r="N229" s="220"/>
      <c r="O229" s="233"/>
      <c r="P229" s="207"/>
      <c r="Q229" s="233"/>
      <c r="R229" s="279"/>
      <c r="S229" s="286"/>
      <c r="T229" s="286"/>
      <c r="U229" s="292"/>
      <c r="V229" s="6"/>
    </row>
    <row r="230" spans="1:24" ht="20.100000000000001" customHeight="1">
      <c r="A230" s="1">
        <f>IF(OR(AND(J230&lt;&gt;"○",所在地,TRIM(K230)&lt;&gt;""),AND(J230="○",L230=""),AND(J230="○",AND(所在地,M230="")),AND(J230="○",AND(所在地,P230=""))),1001,0)</f>
        <v>0</v>
      </c>
      <c r="B230" s="1"/>
      <c r="C230" s="27"/>
      <c r="D230" s="46" t="s">
        <v>64</v>
      </c>
      <c r="E230" s="73" t="s">
        <v>130</v>
      </c>
      <c r="F230" s="88"/>
      <c r="G230" s="88"/>
      <c r="H230" s="88"/>
      <c r="I230" s="134"/>
      <c r="J230" s="164"/>
      <c r="K230" s="164"/>
      <c r="L230" s="184"/>
      <c r="M230" s="208"/>
      <c r="N230" s="221"/>
      <c r="O230" s="234"/>
      <c r="P230" s="208"/>
      <c r="Q230" s="270"/>
      <c r="R230" s="280"/>
      <c r="S230" s="154"/>
      <c r="T230" s="154"/>
      <c r="U230" s="201"/>
      <c r="V230" s="6"/>
      <c r="X230" s="307">
        <f>COUNTIF(K$228:K$259,"②")</f>
        <v>0</v>
      </c>
    </row>
    <row r="231" spans="1:24" ht="20.100000000000001" customHeight="1">
      <c r="A231" s="1">
        <f>IF(OR(AND(J231&lt;&gt;"○",所在地,TRIM(K231)&lt;&gt;""),AND(J231="○",L231=""),AND(J231="○",AND(所在地,M231="")),AND(J231="○",AND(所在地,P231=""))),1001,0)</f>
        <v>0</v>
      </c>
      <c r="B231" s="1"/>
      <c r="C231" s="27"/>
      <c r="D231" s="46" t="s">
        <v>160</v>
      </c>
      <c r="E231" s="73" t="s">
        <v>131</v>
      </c>
      <c r="F231" s="88"/>
      <c r="G231" s="88"/>
      <c r="H231" s="88"/>
      <c r="I231" s="134"/>
      <c r="J231" s="164"/>
      <c r="K231" s="164"/>
      <c r="L231" s="184"/>
      <c r="M231" s="208"/>
      <c r="N231" s="221"/>
      <c r="O231" s="234"/>
      <c r="P231" s="208"/>
      <c r="Q231" s="270"/>
      <c r="R231" s="280"/>
      <c r="S231" s="154"/>
      <c r="T231" s="154"/>
      <c r="U231" s="201"/>
      <c r="V231" s="6"/>
      <c r="X231" s="307">
        <f>COUNTIF(K$228:K$259,"③")</f>
        <v>0</v>
      </c>
    </row>
    <row r="232" spans="1:24" ht="20.100000000000001" customHeight="1">
      <c r="A232" s="1">
        <f>IF(OR(AND(J232&lt;&gt;"○",所在地,TRIM(K232)&lt;&gt;""),AND(J232="○",L232=""),AND(J232="○",AND(所在地,M232="")),AND(J232="○",AND(所在地,P232=""))),1001,0)</f>
        <v>0</v>
      </c>
      <c r="B232" s="1"/>
      <c r="C232" s="27"/>
      <c r="D232" s="46" t="s">
        <v>119</v>
      </c>
      <c r="E232" s="73" t="s">
        <v>94</v>
      </c>
      <c r="F232" s="88"/>
      <c r="G232" s="88"/>
      <c r="H232" s="88"/>
      <c r="I232" s="134"/>
      <c r="J232" s="164"/>
      <c r="K232" s="164"/>
      <c r="L232" s="185"/>
      <c r="M232" s="208"/>
      <c r="N232" s="221"/>
      <c r="O232" s="234"/>
      <c r="P232" s="208"/>
      <c r="Q232" s="270"/>
      <c r="R232" s="280"/>
      <c r="S232" s="154"/>
      <c r="T232" s="154"/>
      <c r="U232" s="201"/>
      <c r="V232" s="6"/>
    </row>
    <row r="233" spans="1:24" ht="30.75" customHeight="1">
      <c r="A233" s="1">
        <f>IF(OR(AND(J233&lt;&gt;"○",所在地,TRIM(K233)&lt;&gt;""),AND(J233="○",L233=""),AND(J233="○",AND(所在地,M233="")),AND(J233="○",AND(所在地,P233=""))),1001,0)</f>
        <v>0</v>
      </c>
      <c r="B233" s="1"/>
      <c r="C233" s="27"/>
      <c r="D233" s="46" t="s">
        <v>161</v>
      </c>
      <c r="E233" s="74" t="s">
        <v>191</v>
      </c>
      <c r="F233" s="89"/>
      <c r="G233" s="89"/>
      <c r="H233" s="89"/>
      <c r="I233" s="135"/>
      <c r="J233" s="164"/>
      <c r="K233" s="164"/>
      <c r="L233" s="184"/>
      <c r="M233" s="208"/>
      <c r="N233" s="221"/>
      <c r="O233" s="234"/>
      <c r="P233" s="208"/>
      <c r="Q233" s="270"/>
      <c r="R233" s="281"/>
      <c r="S233" s="287"/>
      <c r="T233" s="287"/>
      <c r="U233" s="293"/>
      <c r="V233" s="6"/>
    </row>
    <row r="234" spans="1:24" ht="20.100000000000001" hidden="1" customHeight="1">
      <c r="A234" s="1"/>
      <c r="B234" s="1"/>
      <c r="C234" s="27"/>
      <c r="D234" s="46" t="s">
        <v>162</v>
      </c>
      <c r="E234" s="73" t="s">
        <v>132</v>
      </c>
      <c r="F234" s="88"/>
      <c r="G234" s="88"/>
      <c r="H234" s="88"/>
      <c r="I234" s="134"/>
      <c r="J234" s="163"/>
      <c r="K234" s="163"/>
      <c r="L234" s="186"/>
      <c r="M234" s="207"/>
      <c r="N234" s="222"/>
      <c r="O234" s="235"/>
      <c r="P234" s="207"/>
      <c r="Q234" s="233"/>
      <c r="R234" s="279"/>
      <c r="S234" s="286"/>
      <c r="T234" s="286"/>
      <c r="U234" s="292"/>
      <c r="V234" s="6"/>
    </row>
    <row r="235" spans="1:24" ht="20.100000000000001" customHeight="1">
      <c r="A235" s="1">
        <f t="shared" ref="A235:A240" si="0">IF(OR(AND(J235&lt;&gt;"○",所在地,TRIM(K235)&lt;&gt;""),AND(J235="○",L235=""),AND(J235="○",AND(所在地,M235="")),AND(J235="○",AND(所在地,P235=""))),1001,0)</f>
        <v>0</v>
      </c>
      <c r="B235" s="1"/>
      <c r="C235" s="27"/>
      <c r="D235" s="46" t="s">
        <v>164</v>
      </c>
      <c r="E235" s="73" t="s">
        <v>133</v>
      </c>
      <c r="F235" s="88"/>
      <c r="G235" s="88"/>
      <c r="H235" s="88"/>
      <c r="I235" s="134"/>
      <c r="J235" s="164"/>
      <c r="K235" s="164"/>
      <c r="L235" s="187"/>
      <c r="M235" s="208"/>
      <c r="N235" s="221"/>
      <c r="O235" s="234"/>
      <c r="P235" s="208"/>
      <c r="Q235" s="270"/>
      <c r="R235" s="280"/>
      <c r="S235" s="154"/>
      <c r="T235" s="154"/>
      <c r="U235" s="201"/>
      <c r="V235" s="6"/>
    </row>
    <row r="236" spans="1:24" ht="20.100000000000001" customHeight="1">
      <c r="A236" s="1">
        <f t="shared" si="0"/>
        <v>0</v>
      </c>
      <c r="B236" s="1"/>
      <c r="C236" s="27"/>
      <c r="D236" s="46" t="s">
        <v>166</v>
      </c>
      <c r="E236" s="73" t="s">
        <v>134</v>
      </c>
      <c r="F236" s="88"/>
      <c r="G236" s="88"/>
      <c r="H236" s="88"/>
      <c r="I236" s="134"/>
      <c r="J236" s="164"/>
      <c r="K236" s="164"/>
      <c r="L236" s="184"/>
      <c r="M236" s="208"/>
      <c r="N236" s="221"/>
      <c r="O236" s="234"/>
      <c r="P236" s="208"/>
      <c r="Q236" s="270"/>
      <c r="R236" s="280"/>
      <c r="S236" s="154"/>
      <c r="T236" s="154"/>
      <c r="U236" s="201"/>
      <c r="V236" s="6"/>
    </row>
    <row r="237" spans="1:24" ht="20.100000000000001" customHeight="1">
      <c r="A237" s="1">
        <f t="shared" si="0"/>
        <v>0</v>
      </c>
      <c r="B237" s="1"/>
      <c r="C237" s="27"/>
      <c r="D237" s="46" t="s">
        <v>165</v>
      </c>
      <c r="E237" s="73" t="s">
        <v>135</v>
      </c>
      <c r="F237" s="88"/>
      <c r="G237" s="88"/>
      <c r="H237" s="88"/>
      <c r="I237" s="134"/>
      <c r="J237" s="164"/>
      <c r="K237" s="164"/>
      <c r="L237" s="188"/>
      <c r="M237" s="208"/>
      <c r="N237" s="221"/>
      <c r="O237" s="234"/>
      <c r="P237" s="208"/>
      <c r="Q237" s="270"/>
      <c r="R237" s="280"/>
      <c r="S237" s="154"/>
      <c r="T237" s="154"/>
      <c r="U237" s="201"/>
      <c r="V237" s="6"/>
    </row>
    <row r="238" spans="1:24" ht="20.100000000000001" customHeight="1">
      <c r="A238" s="1">
        <f t="shared" si="0"/>
        <v>0</v>
      </c>
      <c r="B238" s="1"/>
      <c r="C238" s="27"/>
      <c r="D238" s="46" t="s">
        <v>146</v>
      </c>
      <c r="E238" s="73" t="s">
        <v>136</v>
      </c>
      <c r="F238" s="88"/>
      <c r="G238" s="88"/>
      <c r="H238" s="88"/>
      <c r="I238" s="134"/>
      <c r="J238" s="164"/>
      <c r="K238" s="164"/>
      <c r="L238" s="184"/>
      <c r="M238" s="208"/>
      <c r="N238" s="221"/>
      <c r="O238" s="234"/>
      <c r="P238" s="208"/>
      <c r="Q238" s="270"/>
      <c r="R238" s="280"/>
      <c r="S238" s="154"/>
      <c r="T238" s="154"/>
      <c r="U238" s="201"/>
      <c r="V238" s="6"/>
    </row>
    <row r="239" spans="1:24" ht="20.100000000000001" customHeight="1">
      <c r="A239" s="1">
        <f t="shared" si="0"/>
        <v>0</v>
      </c>
      <c r="B239" s="1"/>
      <c r="C239" s="27"/>
      <c r="D239" s="47">
        <v>100</v>
      </c>
      <c r="E239" s="73" t="s">
        <v>41</v>
      </c>
      <c r="F239" s="88"/>
      <c r="G239" s="88"/>
      <c r="H239" s="88"/>
      <c r="I239" s="134"/>
      <c r="J239" s="164"/>
      <c r="K239" s="164"/>
      <c r="L239" s="185"/>
      <c r="M239" s="208"/>
      <c r="N239" s="221"/>
      <c r="O239" s="234"/>
      <c r="P239" s="208"/>
      <c r="Q239" s="270"/>
      <c r="R239" s="280"/>
      <c r="S239" s="154"/>
      <c r="T239" s="154"/>
      <c r="U239" s="201"/>
      <c r="V239" s="6"/>
    </row>
    <row r="240" spans="1:24" ht="20.100000000000001" customHeight="1">
      <c r="A240" s="1">
        <f t="shared" si="0"/>
        <v>0</v>
      </c>
      <c r="B240" s="1"/>
      <c r="C240" s="27"/>
      <c r="D240" s="47">
        <v>110</v>
      </c>
      <c r="E240" s="73" t="s">
        <v>192</v>
      </c>
      <c r="F240" s="88"/>
      <c r="G240" s="88"/>
      <c r="H240" s="88"/>
      <c r="I240" s="134"/>
      <c r="J240" s="164"/>
      <c r="K240" s="164"/>
      <c r="L240" s="184"/>
      <c r="M240" s="208"/>
      <c r="N240" s="221"/>
      <c r="O240" s="234"/>
      <c r="P240" s="208"/>
      <c r="Q240" s="270"/>
      <c r="R240" s="280"/>
      <c r="S240" s="154"/>
      <c r="T240" s="154"/>
      <c r="U240" s="201"/>
      <c r="V240" s="6"/>
    </row>
    <row r="241" spans="1:22" ht="20.100000000000001" hidden="1" customHeight="1">
      <c r="A241" s="1"/>
      <c r="B241" s="1"/>
      <c r="C241" s="27"/>
      <c r="D241" s="47">
        <v>111</v>
      </c>
      <c r="E241" s="73" t="s">
        <v>137</v>
      </c>
      <c r="F241" s="88"/>
      <c r="G241" s="88"/>
      <c r="H241" s="88"/>
      <c r="I241" s="134"/>
      <c r="J241" s="163"/>
      <c r="K241" s="163"/>
      <c r="L241" s="186"/>
      <c r="M241" s="207"/>
      <c r="N241" s="222"/>
      <c r="O241" s="235"/>
      <c r="P241" s="207"/>
      <c r="Q241" s="233"/>
      <c r="R241" s="279"/>
      <c r="S241" s="286"/>
      <c r="T241" s="286"/>
      <c r="U241" s="292"/>
      <c r="V241" s="6"/>
    </row>
    <row r="242" spans="1:22" ht="20.100000000000001" customHeight="1">
      <c r="A242" s="1">
        <f t="shared" ref="A242:A259" si="1">IF(OR(AND(J242&lt;&gt;"○",所在地,TRIM(K242)&lt;&gt;""),AND(J242="○",L242=""),AND(J242="○",AND(所在地,M242="")),AND(J242="○",AND(所在地,P242=""))),1001,0)</f>
        <v>0</v>
      </c>
      <c r="B242" s="1"/>
      <c r="C242" s="27"/>
      <c r="D242" s="47">
        <v>120</v>
      </c>
      <c r="E242" s="73" t="s">
        <v>138</v>
      </c>
      <c r="F242" s="88"/>
      <c r="G242" s="88"/>
      <c r="H242" s="88"/>
      <c r="I242" s="134"/>
      <c r="J242" s="164"/>
      <c r="K242" s="164"/>
      <c r="L242" s="187"/>
      <c r="M242" s="208"/>
      <c r="N242" s="221"/>
      <c r="O242" s="234"/>
      <c r="P242" s="208"/>
      <c r="Q242" s="270"/>
      <c r="R242" s="280"/>
      <c r="S242" s="154"/>
      <c r="T242" s="154"/>
      <c r="U242" s="201"/>
      <c r="V242" s="6"/>
    </row>
    <row r="243" spans="1:22" ht="20.100000000000001" customHeight="1">
      <c r="A243" s="1">
        <f t="shared" si="1"/>
        <v>0</v>
      </c>
      <c r="B243" s="1"/>
      <c r="C243" s="27"/>
      <c r="D243" s="47">
        <v>130</v>
      </c>
      <c r="E243" s="73" t="s">
        <v>139</v>
      </c>
      <c r="F243" s="88"/>
      <c r="G243" s="88"/>
      <c r="H243" s="88"/>
      <c r="I243" s="134"/>
      <c r="J243" s="164"/>
      <c r="K243" s="164"/>
      <c r="L243" s="187"/>
      <c r="M243" s="208"/>
      <c r="N243" s="221"/>
      <c r="O243" s="234"/>
      <c r="P243" s="208"/>
      <c r="Q243" s="270"/>
      <c r="R243" s="280"/>
      <c r="S243" s="154"/>
      <c r="T243" s="154"/>
      <c r="U243" s="201"/>
      <c r="V243" s="6"/>
    </row>
    <row r="244" spans="1:22" ht="20.100000000000001" customHeight="1">
      <c r="A244" s="1">
        <f t="shared" si="1"/>
        <v>0</v>
      </c>
      <c r="B244" s="1"/>
      <c r="C244" s="27"/>
      <c r="D244" s="47">
        <v>140</v>
      </c>
      <c r="E244" s="73" t="s">
        <v>140</v>
      </c>
      <c r="F244" s="88"/>
      <c r="G244" s="88"/>
      <c r="H244" s="88"/>
      <c r="I244" s="134"/>
      <c r="J244" s="164"/>
      <c r="K244" s="164"/>
      <c r="L244" s="185"/>
      <c r="M244" s="208"/>
      <c r="N244" s="221"/>
      <c r="O244" s="234"/>
      <c r="P244" s="208"/>
      <c r="Q244" s="270"/>
      <c r="R244" s="280"/>
      <c r="S244" s="154"/>
      <c r="T244" s="154"/>
      <c r="U244" s="201"/>
      <c r="V244" s="6"/>
    </row>
    <row r="245" spans="1:22" ht="20.100000000000001" customHeight="1">
      <c r="A245" s="1">
        <f t="shared" si="1"/>
        <v>0</v>
      </c>
      <c r="B245" s="1"/>
      <c r="C245" s="27"/>
      <c r="D245" s="47">
        <v>150</v>
      </c>
      <c r="E245" s="73" t="s">
        <v>141</v>
      </c>
      <c r="F245" s="88"/>
      <c r="G245" s="88"/>
      <c r="H245" s="88"/>
      <c r="I245" s="134"/>
      <c r="J245" s="164"/>
      <c r="K245" s="164"/>
      <c r="L245" s="184"/>
      <c r="M245" s="208"/>
      <c r="N245" s="221"/>
      <c r="O245" s="234"/>
      <c r="P245" s="208"/>
      <c r="Q245" s="270"/>
      <c r="R245" s="280"/>
      <c r="S245" s="154"/>
      <c r="T245" s="154"/>
      <c r="U245" s="201"/>
      <c r="V245" s="6"/>
    </row>
    <row r="246" spans="1:22" ht="20.100000000000001" customHeight="1">
      <c r="A246" s="1">
        <f t="shared" si="1"/>
        <v>0</v>
      </c>
      <c r="B246" s="1"/>
      <c r="C246" s="27"/>
      <c r="D246" s="47">
        <v>160</v>
      </c>
      <c r="E246" s="73" t="s">
        <v>142</v>
      </c>
      <c r="F246" s="88"/>
      <c r="G246" s="88"/>
      <c r="H246" s="88"/>
      <c r="I246" s="134"/>
      <c r="J246" s="164"/>
      <c r="K246" s="164"/>
      <c r="L246" s="184"/>
      <c r="M246" s="208"/>
      <c r="N246" s="221"/>
      <c r="O246" s="234"/>
      <c r="P246" s="208"/>
      <c r="Q246" s="270"/>
      <c r="R246" s="280"/>
      <c r="S246" s="154"/>
      <c r="T246" s="154"/>
      <c r="U246" s="201"/>
      <c r="V246" s="6"/>
    </row>
    <row r="247" spans="1:22" ht="20.100000000000001" customHeight="1">
      <c r="A247" s="1">
        <f t="shared" si="1"/>
        <v>0</v>
      </c>
      <c r="B247" s="1"/>
      <c r="C247" s="27"/>
      <c r="D247" s="47">
        <v>170</v>
      </c>
      <c r="E247" s="73" t="s">
        <v>143</v>
      </c>
      <c r="F247" s="88"/>
      <c r="G247" s="88"/>
      <c r="H247" s="88"/>
      <c r="I247" s="134"/>
      <c r="J247" s="164"/>
      <c r="K247" s="164"/>
      <c r="L247" s="184"/>
      <c r="M247" s="208"/>
      <c r="N247" s="221"/>
      <c r="O247" s="234"/>
      <c r="P247" s="208"/>
      <c r="Q247" s="270"/>
      <c r="R247" s="280"/>
      <c r="S247" s="154"/>
      <c r="T247" s="154"/>
      <c r="U247" s="201"/>
      <c r="V247" s="6"/>
    </row>
    <row r="248" spans="1:22" ht="20.100000000000001" customHeight="1">
      <c r="A248" s="1">
        <f t="shared" si="1"/>
        <v>0</v>
      </c>
      <c r="B248" s="1"/>
      <c r="C248" s="27"/>
      <c r="D248" s="47">
        <v>180</v>
      </c>
      <c r="E248" s="73" t="s">
        <v>145</v>
      </c>
      <c r="F248" s="88"/>
      <c r="G248" s="88"/>
      <c r="H248" s="88"/>
      <c r="I248" s="134"/>
      <c r="J248" s="165"/>
      <c r="K248" s="165"/>
      <c r="L248" s="184"/>
      <c r="M248" s="208"/>
      <c r="N248" s="221"/>
      <c r="O248" s="234"/>
      <c r="P248" s="208"/>
      <c r="Q248" s="270"/>
      <c r="R248" s="280"/>
      <c r="S248" s="154"/>
      <c r="T248" s="154"/>
      <c r="U248" s="201"/>
      <c r="V248" s="6"/>
    </row>
    <row r="249" spans="1:22" ht="20.100000000000001" customHeight="1">
      <c r="A249" s="1">
        <f t="shared" si="1"/>
        <v>0</v>
      </c>
      <c r="B249" s="1"/>
      <c r="C249" s="27"/>
      <c r="D249" s="47">
        <v>190</v>
      </c>
      <c r="E249" s="73" t="s">
        <v>147</v>
      </c>
      <c r="F249" s="88"/>
      <c r="G249" s="88"/>
      <c r="H249" s="88"/>
      <c r="I249" s="134"/>
      <c r="J249" s="164"/>
      <c r="K249" s="164"/>
      <c r="L249" s="184"/>
      <c r="M249" s="208"/>
      <c r="N249" s="221"/>
      <c r="O249" s="234"/>
      <c r="P249" s="208"/>
      <c r="Q249" s="270"/>
      <c r="R249" s="280"/>
      <c r="S249" s="154"/>
      <c r="T249" s="154"/>
      <c r="U249" s="201"/>
      <c r="V249" s="6"/>
    </row>
    <row r="250" spans="1:22" ht="20.100000000000001" customHeight="1">
      <c r="A250" s="1">
        <f t="shared" si="1"/>
        <v>0</v>
      </c>
      <c r="B250" s="1"/>
      <c r="C250" s="27"/>
      <c r="D250" s="47">
        <v>200</v>
      </c>
      <c r="E250" s="73" t="s">
        <v>148</v>
      </c>
      <c r="F250" s="88"/>
      <c r="G250" s="88"/>
      <c r="H250" s="88"/>
      <c r="I250" s="134"/>
      <c r="J250" s="164"/>
      <c r="K250" s="164"/>
      <c r="L250" s="184"/>
      <c r="M250" s="208"/>
      <c r="N250" s="221"/>
      <c r="O250" s="234"/>
      <c r="P250" s="208"/>
      <c r="Q250" s="270"/>
      <c r="R250" s="280"/>
      <c r="S250" s="154"/>
      <c r="T250" s="154"/>
      <c r="U250" s="201"/>
      <c r="V250" s="6"/>
    </row>
    <row r="251" spans="1:22" ht="20.100000000000001" customHeight="1">
      <c r="A251" s="1">
        <f t="shared" si="1"/>
        <v>0</v>
      </c>
      <c r="B251" s="1"/>
      <c r="C251" s="27"/>
      <c r="D251" s="47">
        <v>210</v>
      </c>
      <c r="E251" s="73" t="s">
        <v>149</v>
      </c>
      <c r="F251" s="88"/>
      <c r="G251" s="88"/>
      <c r="H251" s="88"/>
      <c r="I251" s="134"/>
      <c r="J251" s="164"/>
      <c r="K251" s="164"/>
      <c r="L251" s="184"/>
      <c r="M251" s="208"/>
      <c r="N251" s="221"/>
      <c r="O251" s="234"/>
      <c r="P251" s="208"/>
      <c r="Q251" s="270"/>
      <c r="R251" s="280"/>
      <c r="S251" s="154"/>
      <c r="T251" s="154"/>
      <c r="U251" s="201"/>
      <c r="V251" s="6"/>
    </row>
    <row r="252" spans="1:22" ht="20.100000000000001" customHeight="1">
      <c r="A252" s="1">
        <f t="shared" si="1"/>
        <v>0</v>
      </c>
      <c r="B252" s="1"/>
      <c r="C252" s="27"/>
      <c r="D252" s="47">
        <v>220</v>
      </c>
      <c r="E252" s="73" t="s">
        <v>150</v>
      </c>
      <c r="F252" s="88"/>
      <c r="G252" s="88"/>
      <c r="H252" s="88"/>
      <c r="I252" s="134"/>
      <c r="J252" s="165"/>
      <c r="K252" s="165"/>
      <c r="L252" s="184"/>
      <c r="M252" s="208"/>
      <c r="N252" s="221"/>
      <c r="O252" s="234"/>
      <c r="P252" s="208"/>
      <c r="Q252" s="270"/>
      <c r="R252" s="280"/>
      <c r="S252" s="154"/>
      <c r="T252" s="154"/>
      <c r="U252" s="201"/>
      <c r="V252" s="6"/>
    </row>
    <row r="253" spans="1:22" ht="20.100000000000001" customHeight="1">
      <c r="A253" s="1">
        <f t="shared" si="1"/>
        <v>0</v>
      </c>
      <c r="B253" s="1"/>
      <c r="C253" s="27"/>
      <c r="D253" s="47">
        <v>230</v>
      </c>
      <c r="E253" s="73" t="s">
        <v>151</v>
      </c>
      <c r="F253" s="88"/>
      <c r="G253" s="88"/>
      <c r="H253" s="88"/>
      <c r="I253" s="134"/>
      <c r="J253" s="164"/>
      <c r="K253" s="164"/>
      <c r="L253" s="185"/>
      <c r="M253" s="208"/>
      <c r="N253" s="221"/>
      <c r="O253" s="234"/>
      <c r="P253" s="208"/>
      <c r="Q253" s="270"/>
      <c r="R253" s="280"/>
      <c r="S253" s="154"/>
      <c r="T253" s="154"/>
      <c r="U253" s="201"/>
      <c r="V253" s="6"/>
    </row>
    <row r="254" spans="1:22" ht="20.100000000000001" customHeight="1">
      <c r="A254" s="1">
        <f t="shared" si="1"/>
        <v>0</v>
      </c>
      <c r="B254" s="1"/>
      <c r="C254" s="27"/>
      <c r="D254" s="47">
        <v>240</v>
      </c>
      <c r="E254" s="73" t="s">
        <v>152</v>
      </c>
      <c r="F254" s="88"/>
      <c r="G254" s="88"/>
      <c r="H254" s="88"/>
      <c r="I254" s="134"/>
      <c r="J254" s="164"/>
      <c r="K254" s="164"/>
      <c r="L254" s="184"/>
      <c r="M254" s="208"/>
      <c r="N254" s="221"/>
      <c r="O254" s="234"/>
      <c r="P254" s="208"/>
      <c r="Q254" s="270"/>
      <c r="R254" s="280"/>
      <c r="S254" s="154"/>
      <c r="T254" s="154"/>
      <c r="U254" s="201"/>
      <c r="V254" s="6"/>
    </row>
    <row r="255" spans="1:22" ht="20.100000000000001" customHeight="1">
      <c r="A255" s="1">
        <f t="shared" si="1"/>
        <v>0</v>
      </c>
      <c r="B255" s="1"/>
      <c r="C255" s="27"/>
      <c r="D255" s="47">
        <v>250</v>
      </c>
      <c r="E255" s="73" t="s">
        <v>153</v>
      </c>
      <c r="F255" s="88"/>
      <c r="G255" s="88"/>
      <c r="H255" s="88"/>
      <c r="I255" s="134"/>
      <c r="J255" s="166"/>
      <c r="K255" s="166"/>
      <c r="L255" s="187"/>
      <c r="M255" s="208"/>
      <c r="N255" s="221"/>
      <c r="O255" s="234"/>
      <c r="P255" s="208"/>
      <c r="Q255" s="270"/>
      <c r="R255" s="280"/>
      <c r="S255" s="154"/>
      <c r="T255" s="154"/>
      <c r="U255" s="201"/>
      <c r="V255" s="6"/>
    </row>
    <row r="256" spans="1:22" ht="20.100000000000001" customHeight="1">
      <c r="A256" s="1">
        <f t="shared" si="1"/>
        <v>0</v>
      </c>
      <c r="B256" s="1"/>
      <c r="C256" s="27"/>
      <c r="D256" s="47">
        <v>260</v>
      </c>
      <c r="E256" s="73" t="s">
        <v>156</v>
      </c>
      <c r="F256" s="88"/>
      <c r="G256" s="88"/>
      <c r="H256" s="88"/>
      <c r="I256" s="134"/>
      <c r="J256" s="164"/>
      <c r="K256" s="164"/>
      <c r="L256" s="184"/>
      <c r="M256" s="208"/>
      <c r="N256" s="221"/>
      <c r="O256" s="234"/>
      <c r="P256" s="208"/>
      <c r="Q256" s="270"/>
      <c r="R256" s="280"/>
      <c r="S256" s="154"/>
      <c r="T256" s="154"/>
      <c r="U256" s="201"/>
      <c r="V256" s="6"/>
    </row>
    <row r="257" spans="1:23" ht="20.100000000000001" customHeight="1">
      <c r="A257" s="1">
        <f t="shared" si="1"/>
        <v>0</v>
      </c>
      <c r="B257" s="1"/>
      <c r="C257" s="27"/>
      <c r="D257" s="47">
        <v>270</v>
      </c>
      <c r="E257" s="73" t="s">
        <v>157</v>
      </c>
      <c r="F257" s="88"/>
      <c r="G257" s="88"/>
      <c r="H257" s="88"/>
      <c r="I257" s="134"/>
      <c r="J257" s="165"/>
      <c r="K257" s="165"/>
      <c r="L257" s="184"/>
      <c r="M257" s="208"/>
      <c r="N257" s="221"/>
      <c r="O257" s="234"/>
      <c r="P257" s="208"/>
      <c r="Q257" s="270"/>
      <c r="R257" s="280"/>
      <c r="S257" s="154"/>
      <c r="T257" s="154"/>
      <c r="U257" s="201"/>
      <c r="V257" s="6"/>
    </row>
    <row r="258" spans="1:23" ht="20.100000000000001" customHeight="1">
      <c r="A258" s="1">
        <f t="shared" si="1"/>
        <v>0</v>
      </c>
      <c r="B258" s="1"/>
      <c r="C258" s="27"/>
      <c r="D258" s="47">
        <v>280</v>
      </c>
      <c r="E258" s="73" t="s">
        <v>158</v>
      </c>
      <c r="F258" s="88"/>
      <c r="G258" s="88"/>
      <c r="H258" s="88"/>
      <c r="I258" s="134"/>
      <c r="J258" s="164"/>
      <c r="K258" s="164"/>
      <c r="L258" s="184"/>
      <c r="M258" s="208"/>
      <c r="N258" s="221"/>
      <c r="O258" s="234"/>
      <c r="P258" s="208"/>
      <c r="Q258" s="270"/>
      <c r="R258" s="280"/>
      <c r="S258" s="154"/>
      <c r="T258" s="154"/>
      <c r="U258" s="201"/>
      <c r="V258" s="6"/>
    </row>
    <row r="259" spans="1:23" ht="20.100000000000001" customHeight="1">
      <c r="A259" s="1">
        <f t="shared" si="1"/>
        <v>0</v>
      </c>
      <c r="B259" s="6"/>
      <c r="C259" s="28"/>
      <c r="D259" s="48">
        <v>290</v>
      </c>
      <c r="E259" s="75" t="s">
        <v>103</v>
      </c>
      <c r="F259" s="90"/>
      <c r="G259" s="90"/>
      <c r="H259" s="90"/>
      <c r="I259" s="136"/>
      <c r="J259" s="167"/>
      <c r="K259" s="167"/>
      <c r="L259" s="189"/>
      <c r="M259" s="209"/>
      <c r="N259" s="223"/>
      <c r="O259" s="236"/>
      <c r="P259" s="209"/>
      <c r="Q259" s="271"/>
      <c r="R259" s="282"/>
      <c r="S259" s="155"/>
      <c r="T259" s="155"/>
      <c r="U259" s="202"/>
      <c r="V259" s="6"/>
    </row>
    <row r="260" spans="1:23" ht="20.100000000000001" customHeight="1">
      <c r="A260" s="1">
        <f>IF(AND(所在地,ISBLANK($M260)),1001,0)</f>
        <v>0</v>
      </c>
      <c r="B260" s="6"/>
      <c r="C260" s="28"/>
      <c r="D260" s="49" t="s">
        <v>9</v>
      </c>
      <c r="E260" s="76"/>
      <c r="F260" s="76"/>
      <c r="G260" s="76"/>
      <c r="H260" s="76"/>
      <c r="I260" s="76"/>
      <c r="J260" s="76"/>
      <c r="K260" s="76"/>
      <c r="L260" s="190"/>
      <c r="M260" s="210"/>
      <c r="N260" s="224"/>
      <c r="O260" s="237"/>
      <c r="P260" s="247"/>
      <c r="Q260" s="272"/>
      <c r="R260" s="272"/>
      <c r="S260" s="272"/>
      <c r="T260" s="272"/>
      <c r="U260" s="294"/>
      <c r="V260" s="6"/>
    </row>
    <row r="261" spans="1:23" ht="40.5" customHeight="1">
      <c r="B261" s="6"/>
      <c r="C261" s="16"/>
      <c r="D261" s="35"/>
      <c r="E261" s="35"/>
      <c r="F261" s="35"/>
      <c r="G261" s="91"/>
      <c r="H261" s="35"/>
      <c r="I261" s="35"/>
      <c r="J261" s="35"/>
      <c r="K261" s="71"/>
      <c r="L261" s="71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15"/>
    </row>
  </sheetData>
  <sheetProtection algorithmName="SHA-512" hashValue="olNrvXp57L/ZIlF6Ca2nzTkzf1ZrWN6T/w09PjVvSTUGZ23Ys180Q9llnh/Zk1GAx9Z9qnufpqwAAdlwcLRkew==" saltValue="ndLxFOz2jbKHvbXiUQ12dw==" spinCount="100000" sheet="1" objects="1" scenarios="1"/>
  <mergeCells count="276">
    <mergeCell ref="U1:V1"/>
    <mergeCell ref="C13:H13"/>
    <mergeCell ref="E14:H14"/>
    <mergeCell ref="E15:H15"/>
    <mergeCell ref="J15:U15"/>
    <mergeCell ref="I20:M20"/>
    <mergeCell ref="I22:U22"/>
    <mergeCell ref="I24:U24"/>
    <mergeCell ref="I26:U26"/>
    <mergeCell ref="I28:U28"/>
    <mergeCell ref="I30:U30"/>
    <mergeCell ref="I32:U32"/>
    <mergeCell ref="I34:M34"/>
    <mergeCell ref="I36:M36"/>
    <mergeCell ref="I38:U38"/>
    <mergeCell ref="I40:M40"/>
    <mergeCell ref="C60:H60"/>
    <mergeCell ref="E61:H61"/>
    <mergeCell ref="I63:M63"/>
    <mergeCell ref="I69:M69"/>
    <mergeCell ref="I71:U71"/>
    <mergeCell ref="I73:U73"/>
    <mergeCell ref="J74:U74"/>
    <mergeCell ref="I75:U75"/>
    <mergeCell ref="J76:U76"/>
    <mergeCell ref="I77:U77"/>
    <mergeCell ref="I79:U79"/>
    <mergeCell ref="I81:U81"/>
    <mergeCell ref="I83:M83"/>
    <mergeCell ref="I85:M85"/>
    <mergeCell ref="I87:U87"/>
    <mergeCell ref="J89:U89"/>
    <mergeCell ref="C109:H109"/>
    <mergeCell ref="D111:U111"/>
    <mergeCell ref="I112:U112"/>
    <mergeCell ref="I114:U114"/>
    <mergeCell ref="I116:U116"/>
    <mergeCell ref="I118:M118"/>
    <mergeCell ref="O118:P118"/>
    <mergeCell ref="Q118:R118"/>
    <mergeCell ref="I120:M120"/>
    <mergeCell ref="I122:U122"/>
    <mergeCell ref="C146:H146"/>
    <mergeCell ref="E149:H149"/>
    <mergeCell ref="I149:M149"/>
    <mergeCell ref="E150:H150"/>
    <mergeCell ref="E151:H151"/>
    <mergeCell ref="I151:M151"/>
    <mergeCell ref="E152:H152"/>
    <mergeCell ref="E153:H153"/>
    <mergeCell ref="I153:U153"/>
    <mergeCell ref="E154:H154"/>
    <mergeCell ref="E155:H155"/>
    <mergeCell ref="I155:U155"/>
    <mergeCell ref="E156:H156"/>
    <mergeCell ref="E157:H157"/>
    <mergeCell ref="I157:U157"/>
    <mergeCell ref="E158:H158"/>
    <mergeCell ref="E159:H159"/>
    <mergeCell ref="I159:M159"/>
    <mergeCell ref="E160:H160"/>
    <mergeCell ref="E161:H161"/>
    <mergeCell ref="I161:M161"/>
    <mergeCell ref="E162:H162"/>
    <mergeCell ref="E163:H163"/>
    <mergeCell ref="C166:H166"/>
    <mergeCell ref="E169:U169"/>
    <mergeCell ref="E170:J170"/>
    <mergeCell ref="L170:O170"/>
    <mergeCell ref="P170:R170"/>
    <mergeCell ref="E171:J171"/>
    <mergeCell ref="L172:O172"/>
    <mergeCell ref="P172:R172"/>
    <mergeCell ref="L173:O173"/>
    <mergeCell ref="P173:Q173"/>
    <mergeCell ref="L174:O174"/>
    <mergeCell ref="P174:Q174"/>
    <mergeCell ref="L175:O175"/>
    <mergeCell ref="P175:Q175"/>
    <mergeCell ref="I177:M177"/>
    <mergeCell ref="J178:U178"/>
    <mergeCell ref="E180:H180"/>
    <mergeCell ref="I180:M180"/>
    <mergeCell ref="N180:Q180"/>
    <mergeCell ref="E181:H181"/>
    <mergeCell ref="I181:M181"/>
    <mergeCell ref="N181:Q181"/>
    <mergeCell ref="E182:H182"/>
    <mergeCell ref="I182:M182"/>
    <mergeCell ref="N182:Q182"/>
    <mergeCell ref="E183:H183"/>
    <mergeCell ref="I183:M183"/>
    <mergeCell ref="N183:Q183"/>
    <mergeCell ref="E184:H184"/>
    <mergeCell ref="I184:M184"/>
    <mergeCell ref="N184:Q184"/>
    <mergeCell ref="E185:H185"/>
    <mergeCell ref="I185:M185"/>
    <mergeCell ref="N185:Q185"/>
    <mergeCell ref="E186:H186"/>
    <mergeCell ref="I186:M186"/>
    <mergeCell ref="N186:Q186"/>
    <mergeCell ref="E187:H187"/>
    <mergeCell ref="I187:M187"/>
    <mergeCell ref="N187:Q187"/>
    <mergeCell ref="E191:H191"/>
    <mergeCell ref="I191:M191"/>
    <mergeCell ref="E192:H192"/>
    <mergeCell ref="I192:M192"/>
    <mergeCell ref="E193:H193"/>
    <mergeCell ref="I193:M193"/>
    <mergeCell ref="I196:M196"/>
    <mergeCell ref="E197:H197"/>
    <mergeCell ref="I197:M197"/>
    <mergeCell ref="E198:H198"/>
    <mergeCell ref="I198:M198"/>
    <mergeCell ref="E199:H199"/>
    <mergeCell ref="I199:M199"/>
    <mergeCell ref="E200:H200"/>
    <mergeCell ref="I200:M200"/>
    <mergeCell ref="I204:M204"/>
    <mergeCell ref="I206:M206"/>
    <mergeCell ref="O206:P206"/>
    <mergeCell ref="Q206:U206"/>
    <mergeCell ref="J207:U207"/>
    <mergeCell ref="I208:M208"/>
    <mergeCell ref="O208:P208"/>
    <mergeCell ref="Q208:U208"/>
    <mergeCell ref="J209:U209"/>
    <mergeCell ref="O210:R210"/>
    <mergeCell ref="E211:H211"/>
    <mergeCell ref="I211:M211"/>
    <mergeCell ref="E212:H212"/>
    <mergeCell ref="I212:M212"/>
    <mergeCell ref="I214:M214"/>
    <mergeCell ref="J215:U215"/>
    <mergeCell ref="I216:M216"/>
    <mergeCell ref="C221:H221"/>
    <mergeCell ref="I224:M224"/>
    <mergeCell ref="D226:U226"/>
    <mergeCell ref="D227:I227"/>
    <mergeCell ref="M227:O227"/>
    <mergeCell ref="P227:Q227"/>
    <mergeCell ref="R227:U227"/>
    <mergeCell ref="E228:I228"/>
    <mergeCell ref="M228:O228"/>
    <mergeCell ref="P228:Q228"/>
    <mergeCell ref="R228:U228"/>
    <mergeCell ref="E229:I229"/>
    <mergeCell ref="M229:O229"/>
    <mergeCell ref="P229:Q229"/>
    <mergeCell ref="R229:U229"/>
    <mergeCell ref="E230:I230"/>
    <mergeCell ref="M230:O230"/>
    <mergeCell ref="P230:Q230"/>
    <mergeCell ref="R230:U230"/>
    <mergeCell ref="E231:I231"/>
    <mergeCell ref="M231:O231"/>
    <mergeCell ref="P231:Q231"/>
    <mergeCell ref="R231:U231"/>
    <mergeCell ref="E232:I232"/>
    <mergeCell ref="M232:O232"/>
    <mergeCell ref="P232:Q232"/>
    <mergeCell ref="R232:U232"/>
    <mergeCell ref="E233:I233"/>
    <mergeCell ref="M233:O233"/>
    <mergeCell ref="P233:Q233"/>
    <mergeCell ref="R233:U233"/>
    <mergeCell ref="E234:I234"/>
    <mergeCell ref="M234:O234"/>
    <mergeCell ref="P234:Q234"/>
    <mergeCell ref="R234:U234"/>
    <mergeCell ref="E235:I235"/>
    <mergeCell ref="M235:O235"/>
    <mergeCell ref="P235:Q235"/>
    <mergeCell ref="R235:U235"/>
    <mergeCell ref="E236:I236"/>
    <mergeCell ref="M236:O236"/>
    <mergeCell ref="P236:Q236"/>
    <mergeCell ref="R236:U236"/>
    <mergeCell ref="E237:I237"/>
    <mergeCell ref="M237:O237"/>
    <mergeCell ref="P237:Q237"/>
    <mergeCell ref="R237:U237"/>
    <mergeCell ref="E238:I238"/>
    <mergeCell ref="M238:O238"/>
    <mergeCell ref="P238:Q238"/>
    <mergeCell ref="R238:U238"/>
    <mergeCell ref="E239:I239"/>
    <mergeCell ref="M239:O239"/>
    <mergeCell ref="P239:Q239"/>
    <mergeCell ref="R239:U239"/>
    <mergeCell ref="E240:I240"/>
    <mergeCell ref="M240:O240"/>
    <mergeCell ref="P240:Q240"/>
    <mergeCell ref="R240:U240"/>
    <mergeCell ref="E241:I241"/>
    <mergeCell ref="M241:O241"/>
    <mergeCell ref="P241:Q241"/>
    <mergeCell ref="R241:U241"/>
    <mergeCell ref="E242:I242"/>
    <mergeCell ref="M242:O242"/>
    <mergeCell ref="P242:Q242"/>
    <mergeCell ref="R242:U242"/>
    <mergeCell ref="E243:I243"/>
    <mergeCell ref="M243:O243"/>
    <mergeCell ref="P243:Q243"/>
    <mergeCell ref="R243:U243"/>
    <mergeCell ref="E244:I244"/>
    <mergeCell ref="M244:O244"/>
    <mergeCell ref="P244:Q244"/>
    <mergeCell ref="R244:U244"/>
    <mergeCell ref="E245:I245"/>
    <mergeCell ref="M245:O245"/>
    <mergeCell ref="P245:Q245"/>
    <mergeCell ref="R245:U245"/>
    <mergeCell ref="E246:I246"/>
    <mergeCell ref="M246:O246"/>
    <mergeCell ref="P246:Q246"/>
    <mergeCell ref="R246:U246"/>
    <mergeCell ref="E247:I247"/>
    <mergeCell ref="M247:O247"/>
    <mergeCell ref="P247:Q247"/>
    <mergeCell ref="R247:U247"/>
    <mergeCell ref="E248:I248"/>
    <mergeCell ref="M248:O248"/>
    <mergeCell ref="P248:Q248"/>
    <mergeCell ref="R248:U248"/>
    <mergeCell ref="E249:I249"/>
    <mergeCell ref="M249:O249"/>
    <mergeCell ref="P249:Q249"/>
    <mergeCell ref="R249:U249"/>
    <mergeCell ref="E250:I250"/>
    <mergeCell ref="M250:O250"/>
    <mergeCell ref="P250:Q250"/>
    <mergeCell ref="R250:U250"/>
    <mergeCell ref="E251:I251"/>
    <mergeCell ref="M251:O251"/>
    <mergeCell ref="P251:Q251"/>
    <mergeCell ref="R251:U251"/>
    <mergeCell ref="E252:I252"/>
    <mergeCell ref="M252:O252"/>
    <mergeCell ref="P252:Q252"/>
    <mergeCell ref="R252:U252"/>
    <mergeCell ref="E253:I253"/>
    <mergeCell ref="M253:O253"/>
    <mergeCell ref="P253:Q253"/>
    <mergeCell ref="R253:U253"/>
    <mergeCell ref="E254:I254"/>
    <mergeCell ref="M254:O254"/>
    <mergeCell ref="P254:Q254"/>
    <mergeCell ref="R254:U254"/>
    <mergeCell ref="E255:I255"/>
    <mergeCell ref="M255:O255"/>
    <mergeCell ref="P255:Q255"/>
    <mergeCell ref="R255:U255"/>
    <mergeCell ref="E256:I256"/>
    <mergeCell ref="M256:O256"/>
    <mergeCell ref="P256:Q256"/>
    <mergeCell ref="R256:U256"/>
    <mergeCell ref="E257:I257"/>
    <mergeCell ref="M257:O257"/>
    <mergeCell ref="P257:Q257"/>
    <mergeCell ref="R257:U257"/>
    <mergeCell ref="E258:I258"/>
    <mergeCell ref="M258:O258"/>
    <mergeCell ref="P258:Q258"/>
    <mergeCell ref="R258:U258"/>
    <mergeCell ref="E259:I259"/>
    <mergeCell ref="M259:O259"/>
    <mergeCell ref="P259:Q259"/>
    <mergeCell ref="R259:U259"/>
    <mergeCell ref="D260:L260"/>
    <mergeCell ref="M260:O260"/>
    <mergeCell ref="P260:U260"/>
    <mergeCell ref="K174:K175"/>
  </mergeCells>
  <phoneticPr fontId="6"/>
  <conditionalFormatting sqref="I20:M20">
    <cfRule type="expression" dxfId="204" priority="205" stopIfTrue="1">
      <formula>ISBLANK($I20)</formula>
    </cfRule>
  </conditionalFormatting>
  <conditionalFormatting sqref="I22:U22">
    <cfRule type="expression" dxfId="203" priority="204" stopIfTrue="1">
      <formula>AND(I22&lt;&gt;"",OR(ISERROR(FIND("@"&amp;LEFT(I22,3)&amp;"@",都道府県3))=FALSE,ISERROR(FIND("@"&amp;LEFT(I22,4)&amp;"@",都道府県4))=FALSE))=FALSE</formula>
    </cfRule>
  </conditionalFormatting>
  <conditionalFormatting sqref="I24:U24">
    <cfRule type="expression" dxfId="202" priority="203" stopIfTrue="1">
      <formula>ISBLANK($I24)</formula>
    </cfRule>
  </conditionalFormatting>
  <conditionalFormatting sqref="I26:U26">
    <cfRule type="expression" dxfId="201" priority="202" stopIfTrue="1">
      <formula>ISBLANK($I26)</formula>
    </cfRule>
  </conditionalFormatting>
  <conditionalFormatting sqref="I28:U28">
    <cfRule type="expression" dxfId="200" priority="201" stopIfTrue="1">
      <formula>ISBLANK($I28)</formula>
    </cfRule>
  </conditionalFormatting>
  <conditionalFormatting sqref="I30:U30">
    <cfRule type="expression" dxfId="199" priority="200" stopIfTrue="1">
      <formula>ISBLANK($I30)</formula>
    </cfRule>
  </conditionalFormatting>
  <conditionalFormatting sqref="I32:U32">
    <cfRule type="expression" dxfId="198" priority="199" stopIfTrue="1">
      <formula>ISBLANK($I32)</formula>
    </cfRule>
  </conditionalFormatting>
  <conditionalFormatting sqref="I34:M34">
    <cfRule type="expression" dxfId="197" priority="198" stopIfTrue="1">
      <formula>NOT(AND(I34&lt;&gt;"",ISNUMBER(VALUE(SUBSTITUTE(I34,"-","")))))</formula>
    </cfRule>
  </conditionalFormatting>
  <conditionalFormatting sqref="I36:M36">
    <cfRule type="expression" dxfId="196" priority="197" stopIfTrue="1">
      <formula>AND(I36&lt;&gt;"",NOT(ISNUMBER(VALUE(SUBSTITUTE(I36,"-","")))))</formula>
    </cfRule>
  </conditionalFormatting>
  <conditionalFormatting sqref="I40:M40">
    <cfRule type="expression" dxfId="195" priority="196" stopIfTrue="1">
      <formula>AND($I40&lt;&gt;"一致する",$I40&lt;&gt;"一致しない")</formula>
    </cfRule>
  </conditionalFormatting>
  <conditionalFormatting sqref="I63:M63">
    <cfRule type="expression" dxfId="194" priority="195" stopIfTrue="1">
      <formula>AND(I63&lt;&gt;"しない",I63&lt;&gt;"する")</formula>
    </cfRule>
  </conditionalFormatting>
  <conditionalFormatting sqref="I69:M69">
    <cfRule type="expression" dxfId="193" priority="194" stopIfTrue="1">
      <formula>OR(AND($I63="する",ISBLANK($I69)),AND($I63="しない",NOT(ISBLANK($I69))))</formula>
    </cfRule>
  </conditionalFormatting>
  <conditionalFormatting sqref="I71:U71">
    <cfRule type="expression" dxfId="192" priority="193" stopIfTrue="1">
      <formula>OR(AND($I63="する",AND(I71&lt;&gt;"",OR(ISERROR(FIND("@"&amp;LEFT(I71,3)&amp;"@",都道府県3))=FALSE,ISERROR(FIND("@"&amp;LEFT(I71,4)&amp;"@",都道府県4))=FALSE))=FALSE),AND($I63="しない",NOT(ISBLANK($I71))))</formula>
    </cfRule>
  </conditionalFormatting>
  <conditionalFormatting sqref="I73:U73">
    <cfRule type="expression" dxfId="191" priority="192" stopIfTrue="1">
      <formula>OR(AND($I63="する",ISBLANK($I73)),AND($I63="しない",NOT(ISBLANK($I73))))</formula>
    </cfRule>
  </conditionalFormatting>
  <conditionalFormatting sqref="I75:U75">
    <cfRule type="expression" dxfId="190" priority="191" stopIfTrue="1">
      <formula>OR(AND($I63="する",ISBLANK($I75)),AND($I63="しない",NOT(ISBLANK($I75))))</formula>
    </cfRule>
  </conditionalFormatting>
  <conditionalFormatting sqref="I77:U77">
    <cfRule type="expression" dxfId="189" priority="190" stopIfTrue="1">
      <formula>OR(AND($I63="する",ISBLANK($I77)),AND($I63="しない",NOT(ISBLANK($I77))))</formula>
    </cfRule>
  </conditionalFormatting>
  <conditionalFormatting sqref="I79:U79">
    <cfRule type="expression" dxfId="188" priority="189" stopIfTrue="1">
      <formula>OR(AND($I63="する",ISBLANK($I79)),AND($I63="しない",NOT(ISBLANK($I79))))</formula>
    </cfRule>
  </conditionalFormatting>
  <conditionalFormatting sqref="I81:U81">
    <cfRule type="expression" dxfId="187" priority="188" stopIfTrue="1">
      <formula>OR(AND($I63="する",ISBLANK($I81)),AND($I63="しない",NOT(ISBLANK($I81))))</formula>
    </cfRule>
  </conditionalFormatting>
  <conditionalFormatting sqref="I83:M83">
    <cfRule type="expression" dxfId="186" priority="187" stopIfTrue="1">
      <formula>OR(AND($I63="する",NOT(AND(I83&lt;&gt;"",ISNUMBER(VALUE(SUBSTITUTE(I83,"-","")))))),AND($I63="しない",NOT(ISBLANK($I83))))</formula>
    </cfRule>
  </conditionalFormatting>
  <conditionalFormatting sqref="I85:M85">
    <cfRule type="expression" dxfId="185" priority="186" stopIfTrue="1">
      <formula>OR(AND($I63="する",AND(I85&lt;&gt;"",NOT(ISNUMBER(VALUE(SUBSTITUTE(I85,"-","")))))),AND($I63="しない",NOT(ISBLANK($I85))))</formula>
    </cfRule>
  </conditionalFormatting>
  <conditionalFormatting sqref="I87:U87">
    <cfRule type="expression" dxfId="184" priority="185" stopIfTrue="1">
      <formula>AND(I63="しない",NOT(ISBLANK($I87)))</formula>
    </cfRule>
  </conditionalFormatting>
  <conditionalFormatting sqref="I118:M118">
    <cfRule type="expression" dxfId="183" priority="184" stopIfTrue="1">
      <formula>AND(I118&lt;&gt;"",NOT(ISNUMBER(VALUE(SUBSTITUTE(I118,"-","")))))</formula>
    </cfRule>
  </conditionalFormatting>
  <conditionalFormatting sqref="I120:M120">
    <cfRule type="expression" dxfId="182" priority="183" stopIfTrue="1">
      <formula>AND(I120&lt;&gt;"",NOT(ISNUMBER(VALUE(SUBSTITUTE(I120,"-","")))))</formula>
    </cfRule>
  </conditionalFormatting>
  <conditionalFormatting sqref="I149:M149">
    <cfRule type="expression" dxfId="181" priority="182" stopIfTrue="1">
      <formula>AND(I149&lt;&gt;"しない",I149&lt;&gt;"する")</formula>
    </cfRule>
  </conditionalFormatting>
  <conditionalFormatting sqref="I151:M151">
    <cfRule type="expression" dxfId="180" priority="181" stopIfTrue="1">
      <formula>AND($I149="する",ISBLANK($I151))</formula>
    </cfRule>
  </conditionalFormatting>
  <conditionalFormatting sqref="I153:U153">
    <cfRule type="expression" dxfId="179" priority="180" stopIfTrue="1">
      <formula>AND($I149="する",ISBLANK($I153))</formula>
    </cfRule>
  </conditionalFormatting>
  <conditionalFormatting sqref="I155:U155">
    <cfRule type="expression" dxfId="178" priority="179" stopIfTrue="1">
      <formula>AND($I149="する",ISBLANK($I155))</formula>
    </cfRule>
  </conditionalFormatting>
  <conditionalFormatting sqref="I157:U157">
    <cfRule type="expression" dxfId="177" priority="178" stopIfTrue="1">
      <formula>AND($I149="する",ISBLANK($I157))</formula>
    </cfRule>
  </conditionalFormatting>
  <conditionalFormatting sqref="I159:M159">
    <cfRule type="expression" dxfId="176" priority="177" stopIfTrue="1">
      <formula>AND($I149="する",NOT(AND(I159&lt;&gt;"",ISNUMBER(VALUE(SUBSTITUTE(I159,"-",""))))))</formula>
    </cfRule>
  </conditionalFormatting>
  <conditionalFormatting sqref="I161:M161">
    <cfRule type="expression" dxfId="175" priority="176" stopIfTrue="1">
      <formula>AND($I149="する",AND(I161&lt;&gt;"",NOT(ISNUMBER(VALUE(SUBSTITUTE(I161,"-",""))))))</formula>
    </cfRule>
  </conditionalFormatting>
  <conditionalFormatting sqref="K171">
    <cfRule type="expression" dxfId="174" priority="175" stopIfTrue="1">
      <formula>$A$170&lt;&gt;0</formula>
    </cfRule>
  </conditionalFormatting>
  <conditionalFormatting sqref="K172">
    <cfRule type="expression" dxfId="173" priority="174" stopIfTrue="1">
      <formula>$A$170&lt;&gt;0</formula>
    </cfRule>
  </conditionalFormatting>
  <conditionalFormatting sqref="L172:O172">
    <cfRule type="expression" dxfId="172" priority="173" stopIfTrue="1">
      <formula>AND($K172="○",ISBLANK($L172))</formula>
    </cfRule>
  </conditionalFormatting>
  <conditionalFormatting sqref="K173">
    <cfRule type="expression" dxfId="171" priority="172" stopIfTrue="1">
      <formula>$A$170&lt;&gt;0</formula>
    </cfRule>
  </conditionalFormatting>
  <conditionalFormatting sqref="L173:O173">
    <cfRule type="expression" dxfId="170" priority="171" stopIfTrue="1">
      <formula>AND($K173="○",ISBLANK($L173))</formula>
    </cfRule>
  </conditionalFormatting>
  <conditionalFormatting sqref="K174:K175">
    <cfRule type="expression" dxfId="169" priority="170" stopIfTrue="1">
      <formula>$A$170&lt;&gt;0</formula>
    </cfRule>
  </conditionalFormatting>
  <conditionalFormatting sqref="L174:O174">
    <cfRule type="expression" dxfId="168" priority="169" stopIfTrue="1">
      <formula>AND($K$174="○",ISBLANK($L174))</formula>
    </cfRule>
  </conditionalFormatting>
  <conditionalFormatting sqref="P174:Q174">
    <cfRule type="expression" dxfId="167" priority="168" stopIfTrue="1">
      <formula>AND($K$174="○",ISBLANK($P174))</formula>
    </cfRule>
  </conditionalFormatting>
  <conditionalFormatting sqref="I177:M177">
    <cfRule type="expression" dxfId="166" priority="167" stopIfTrue="1">
      <formula>ISBLANK($I177)</formula>
    </cfRule>
  </conditionalFormatting>
  <conditionalFormatting sqref="I181:M181">
    <cfRule type="expression" dxfId="165" priority="166" stopIfTrue="1">
      <formula>ISBLANK($I181)</formula>
    </cfRule>
  </conditionalFormatting>
  <conditionalFormatting sqref="N181:Q181">
    <cfRule type="expression" dxfId="164" priority="165" stopIfTrue="1">
      <formula>AND(I63="する",ISBLANK($N181))</formula>
    </cfRule>
  </conditionalFormatting>
  <conditionalFormatting sqref="I182:M182">
    <cfRule type="expression" dxfId="163" priority="164" stopIfTrue="1">
      <formula>ISBLANK($I182)</formula>
    </cfRule>
  </conditionalFormatting>
  <conditionalFormatting sqref="N182:Q182">
    <cfRule type="expression" dxfId="162" priority="163" stopIfTrue="1">
      <formula>AND(I63="する",ISBLANK($N182))</formula>
    </cfRule>
  </conditionalFormatting>
  <conditionalFormatting sqref="I183:M183">
    <cfRule type="expression" dxfId="161" priority="162" stopIfTrue="1">
      <formula>ISBLANK($I183)</formula>
    </cfRule>
  </conditionalFormatting>
  <conditionalFormatting sqref="N183:Q183">
    <cfRule type="expression" dxfId="160" priority="161" stopIfTrue="1">
      <formula>AND(I63="する",ISBLANK($N183))</formula>
    </cfRule>
  </conditionalFormatting>
  <conditionalFormatting sqref="I185:M185">
    <cfRule type="expression" dxfId="159" priority="160" stopIfTrue="1">
      <formula>OR(ISBLANK($I185),I185&gt;I184)</formula>
    </cfRule>
  </conditionalFormatting>
  <conditionalFormatting sqref="N185:Q185">
    <cfRule type="expression" dxfId="158" priority="159" stopIfTrue="1">
      <formula>OR(AND(I63="する",ISBLANK($N185)),N185&gt;N184)</formula>
    </cfRule>
  </conditionalFormatting>
  <conditionalFormatting sqref="I186:M186">
    <cfRule type="expression" dxfId="157" priority="158" stopIfTrue="1">
      <formula>ISBLANK($I186)</formula>
    </cfRule>
  </conditionalFormatting>
  <conditionalFormatting sqref="N186:Q186">
    <cfRule type="expression" dxfId="156" priority="157" stopIfTrue="1">
      <formula>AND(I63="する",ISBLANK($N186))</formula>
    </cfRule>
  </conditionalFormatting>
  <conditionalFormatting sqref="I204:M204">
    <cfRule type="expression" dxfId="155" priority="156" stopIfTrue="1">
      <formula>AND(所在地,ISBLANK(I204))</formula>
    </cfRule>
  </conditionalFormatting>
  <conditionalFormatting sqref="I206:M206">
    <cfRule type="expression" dxfId="154" priority="155" stopIfTrue="1">
      <formula>AND(所在地,ISBLANK(I206))</formula>
    </cfRule>
  </conditionalFormatting>
  <conditionalFormatting sqref="Q206:U206">
    <cfRule type="expression" dxfId="153" priority="154" stopIfTrue="1">
      <formula>AND(所在地,I206="その他",ISBLANK(Q206))</formula>
    </cfRule>
  </conditionalFormatting>
  <conditionalFormatting sqref="I208:M208">
    <cfRule type="expression" dxfId="152" priority="153" stopIfTrue="1">
      <formula>AND(所在地,ISBLANK(I208))</formula>
    </cfRule>
  </conditionalFormatting>
  <conditionalFormatting sqref="Q208:U208">
    <cfRule type="expression" dxfId="151" priority="152" stopIfTrue="1">
      <formula>AND(所在地,I208="その他",ISBLANK(Q208))</formula>
    </cfRule>
  </conditionalFormatting>
  <conditionalFormatting sqref="I211:M211">
    <cfRule type="expression" dxfId="150" priority="151" stopIfTrue="1">
      <formula>AND(所在地,ISBLANK(I211))</formula>
    </cfRule>
  </conditionalFormatting>
  <conditionalFormatting sqref="I212:M212">
    <cfRule type="expression" dxfId="149" priority="150" stopIfTrue="1">
      <formula>AND(所在地,ISBLANK(I212))</formula>
    </cfRule>
  </conditionalFormatting>
  <conditionalFormatting sqref="I214:M214">
    <cfRule type="expression" dxfId="148" priority="149" stopIfTrue="1">
      <formula>AND(所在地,ISBLANK(I214))</formula>
    </cfRule>
  </conditionalFormatting>
  <conditionalFormatting sqref="I216:M216">
    <cfRule type="expression" dxfId="147" priority="148" stopIfTrue="1">
      <formula>AND(所在地,ISBLANK(I216))</formula>
    </cfRule>
  </conditionalFormatting>
  <conditionalFormatting sqref="I224:M224">
    <cfRule type="expression" dxfId="146" priority="147" stopIfTrue="1">
      <formula>ISBLANK($I224)</formula>
    </cfRule>
  </conditionalFormatting>
  <conditionalFormatting sqref="J228">
    <cfRule type="expression" dxfId="145" priority="146" stopIfTrue="1">
      <formula>希望&lt;&gt;0</formula>
    </cfRule>
  </conditionalFormatting>
  <conditionalFormatting sqref="K228">
    <cfRule type="expression" dxfId="144" priority="145" stopIfTrue="1">
      <formula>OR(順位&lt;&gt;0,AND(J228&lt;&gt;"○",所在地,TRIM(K228)&lt;&gt;""))</formula>
    </cfRule>
  </conditionalFormatting>
  <conditionalFormatting sqref="L228">
    <cfRule type="expression" dxfId="143" priority="144" stopIfTrue="1">
      <formula>AND(J228="○",L228="")</formula>
    </cfRule>
  </conditionalFormatting>
  <conditionalFormatting sqref="M228:O228">
    <cfRule type="expression" dxfId="142" priority="143" stopIfTrue="1">
      <formula>AND(J228="○",AND(所在地,M228=""))</formula>
    </cfRule>
  </conditionalFormatting>
  <conditionalFormatting sqref="P228:Q228">
    <cfRule type="expression" dxfId="141" priority="142" stopIfTrue="1">
      <formula>AND(J228="○",AND(所在地,P228=""))</formula>
    </cfRule>
  </conditionalFormatting>
  <conditionalFormatting sqref="J230">
    <cfRule type="expression" dxfId="140" priority="141" stopIfTrue="1">
      <formula>希望&lt;&gt;0</formula>
    </cfRule>
  </conditionalFormatting>
  <conditionalFormatting sqref="K230">
    <cfRule type="expression" dxfId="139" priority="140" stopIfTrue="1">
      <formula>OR(順位&lt;&gt;0,AND(J230&lt;&gt;"○",所在地,TRIM(K230)&lt;&gt;""))</formula>
    </cfRule>
  </conditionalFormatting>
  <conditionalFormatting sqref="L230">
    <cfRule type="expression" dxfId="138" priority="139" stopIfTrue="1">
      <formula>AND(J230="○",L230="")</formula>
    </cfRule>
  </conditionalFormatting>
  <conditionalFormatting sqref="M230:O230">
    <cfRule type="expression" dxfId="137" priority="138" stopIfTrue="1">
      <formula>AND(J230="○",AND(所在地,M230=""))</formula>
    </cfRule>
  </conditionalFormatting>
  <conditionalFormatting sqref="P230:Q230">
    <cfRule type="expression" dxfId="136" priority="137" stopIfTrue="1">
      <formula>AND(J230="○",AND(所在地,P230=""))</formula>
    </cfRule>
  </conditionalFormatting>
  <conditionalFormatting sqref="J231">
    <cfRule type="expression" dxfId="135" priority="136" stopIfTrue="1">
      <formula>希望&lt;&gt;0</formula>
    </cfRule>
  </conditionalFormatting>
  <conditionalFormatting sqref="K231">
    <cfRule type="expression" dxfId="134" priority="135" stopIfTrue="1">
      <formula>OR(順位&lt;&gt;0,AND(J231&lt;&gt;"○",所在地,TRIM(K231)&lt;&gt;""))</formula>
    </cfRule>
  </conditionalFormatting>
  <conditionalFormatting sqref="L231">
    <cfRule type="expression" dxfId="133" priority="134" stopIfTrue="1">
      <formula>AND(J231="○",L231="")</formula>
    </cfRule>
  </conditionalFormatting>
  <conditionalFormatting sqref="M231:O231">
    <cfRule type="expression" dxfId="132" priority="133" stopIfTrue="1">
      <formula>AND(J231="○",AND(所在地,M231=""))</formula>
    </cfRule>
  </conditionalFormatting>
  <conditionalFormatting sqref="P231:Q231">
    <cfRule type="expression" dxfId="131" priority="132" stopIfTrue="1">
      <formula>AND(J231="○",AND(所在地,P231=""))</formula>
    </cfRule>
  </conditionalFormatting>
  <conditionalFormatting sqref="J232">
    <cfRule type="expression" dxfId="130" priority="131" stopIfTrue="1">
      <formula>希望&lt;&gt;0</formula>
    </cfRule>
  </conditionalFormatting>
  <conditionalFormatting sqref="K232">
    <cfRule type="expression" dxfId="129" priority="130" stopIfTrue="1">
      <formula>OR(順位&lt;&gt;0,AND(J232&lt;&gt;"○",所在地,TRIM(K232)&lt;&gt;""))</formula>
    </cfRule>
  </conditionalFormatting>
  <conditionalFormatting sqref="L232">
    <cfRule type="expression" dxfId="128" priority="129" stopIfTrue="1">
      <formula>AND(J232="○",L232="")</formula>
    </cfRule>
  </conditionalFormatting>
  <conditionalFormatting sqref="M232:O232">
    <cfRule type="expression" dxfId="127" priority="128" stopIfTrue="1">
      <formula>AND(J232="○",AND(所在地,M232=""))</formula>
    </cfRule>
  </conditionalFormatting>
  <conditionalFormatting sqref="P232:Q232">
    <cfRule type="expression" dxfId="126" priority="127" stopIfTrue="1">
      <formula>AND(J232="○",AND(所在地,P232=""))</formula>
    </cfRule>
  </conditionalFormatting>
  <conditionalFormatting sqref="J233">
    <cfRule type="expression" dxfId="125" priority="126" stopIfTrue="1">
      <formula>希望&lt;&gt;0</formula>
    </cfRule>
  </conditionalFormatting>
  <conditionalFormatting sqref="K233">
    <cfRule type="expression" dxfId="124" priority="125" stopIfTrue="1">
      <formula>OR(順位&lt;&gt;0,AND(J233&lt;&gt;"○",所在地,TRIM(K233)&lt;&gt;""))</formula>
    </cfRule>
  </conditionalFormatting>
  <conditionalFormatting sqref="L233">
    <cfRule type="expression" dxfId="123" priority="124" stopIfTrue="1">
      <formula>AND(J233="○",L233="")</formula>
    </cfRule>
  </conditionalFormatting>
  <conditionalFormatting sqref="M233:O233">
    <cfRule type="expression" dxfId="122" priority="123" stopIfTrue="1">
      <formula>AND(J233="○",AND(所在地,M233=""))</formula>
    </cfRule>
  </conditionalFormatting>
  <conditionalFormatting sqref="P233:Q233">
    <cfRule type="expression" dxfId="121" priority="122" stopIfTrue="1">
      <formula>AND(J233="○",AND(所在地,P233=""))</formula>
    </cfRule>
  </conditionalFormatting>
  <conditionalFormatting sqref="J235">
    <cfRule type="expression" dxfId="120" priority="121" stopIfTrue="1">
      <formula>希望&lt;&gt;0</formula>
    </cfRule>
  </conditionalFormatting>
  <conditionalFormatting sqref="K235">
    <cfRule type="expression" dxfId="119" priority="120" stopIfTrue="1">
      <formula>OR(順位&lt;&gt;0,AND(J235&lt;&gt;"○",所在地,TRIM(K235)&lt;&gt;""))</formula>
    </cfRule>
  </conditionalFormatting>
  <conditionalFormatting sqref="L235">
    <cfRule type="expression" dxfId="118" priority="119" stopIfTrue="1">
      <formula>AND(J235="○",L235="")</formula>
    </cfRule>
  </conditionalFormatting>
  <conditionalFormatting sqref="M235:O235">
    <cfRule type="expression" dxfId="117" priority="118" stopIfTrue="1">
      <formula>AND(J235="○",AND(所在地,M235=""))</formula>
    </cfRule>
  </conditionalFormatting>
  <conditionalFormatting sqref="P235:Q235">
    <cfRule type="expression" dxfId="116" priority="117" stopIfTrue="1">
      <formula>AND(J235="○",AND(所在地,P235=""))</formula>
    </cfRule>
  </conditionalFormatting>
  <conditionalFormatting sqref="J236">
    <cfRule type="expression" dxfId="115" priority="116" stopIfTrue="1">
      <formula>希望&lt;&gt;0</formula>
    </cfRule>
  </conditionalFormatting>
  <conditionalFormatting sqref="K236">
    <cfRule type="expression" dxfId="114" priority="115" stopIfTrue="1">
      <formula>OR(順位&lt;&gt;0,AND(J236&lt;&gt;"○",所在地,TRIM(K236)&lt;&gt;""))</formula>
    </cfRule>
  </conditionalFormatting>
  <conditionalFormatting sqref="L236">
    <cfRule type="expression" dxfId="113" priority="114" stopIfTrue="1">
      <formula>AND(J236="○",L236="")</formula>
    </cfRule>
  </conditionalFormatting>
  <conditionalFormatting sqref="M236:O236">
    <cfRule type="expression" dxfId="112" priority="113" stopIfTrue="1">
      <formula>AND(J236="○",AND(所在地,M236=""))</formula>
    </cfRule>
  </conditionalFormatting>
  <conditionalFormatting sqref="P236:Q236">
    <cfRule type="expression" dxfId="111" priority="112" stopIfTrue="1">
      <formula>AND(J236="○",AND(所在地,P236=""))</formula>
    </cfRule>
  </conditionalFormatting>
  <conditionalFormatting sqref="J237">
    <cfRule type="expression" dxfId="110" priority="111" stopIfTrue="1">
      <formula>希望&lt;&gt;0</formula>
    </cfRule>
  </conditionalFormatting>
  <conditionalFormatting sqref="K237">
    <cfRule type="expression" dxfId="109" priority="110" stopIfTrue="1">
      <formula>OR(順位&lt;&gt;0,AND(J237&lt;&gt;"○",所在地,TRIM(K237)&lt;&gt;""))</formula>
    </cfRule>
  </conditionalFormatting>
  <conditionalFormatting sqref="L237">
    <cfRule type="expression" dxfId="108" priority="109" stopIfTrue="1">
      <formula>AND(J237="○",L237="")</formula>
    </cfRule>
  </conditionalFormatting>
  <conditionalFormatting sqref="M237:O237">
    <cfRule type="expression" dxfId="107" priority="108" stopIfTrue="1">
      <formula>AND(J237="○",AND(所在地,M237=""))</formula>
    </cfRule>
  </conditionalFormatting>
  <conditionalFormatting sqref="P237:Q237">
    <cfRule type="expression" dxfId="106" priority="107" stopIfTrue="1">
      <formula>AND(J237="○",AND(所在地,P237=""))</formula>
    </cfRule>
  </conditionalFormatting>
  <conditionalFormatting sqref="J238">
    <cfRule type="expression" dxfId="105" priority="106" stopIfTrue="1">
      <formula>希望&lt;&gt;0</formula>
    </cfRule>
  </conditionalFormatting>
  <conditionalFormatting sqref="K238">
    <cfRule type="expression" dxfId="104" priority="105" stopIfTrue="1">
      <formula>OR(順位&lt;&gt;0,AND(J238&lt;&gt;"○",所在地,TRIM(K238)&lt;&gt;""))</formula>
    </cfRule>
  </conditionalFormatting>
  <conditionalFormatting sqref="L238">
    <cfRule type="expression" dxfId="103" priority="104" stopIfTrue="1">
      <formula>AND(J238="○",L238="")</formula>
    </cfRule>
  </conditionalFormatting>
  <conditionalFormatting sqref="M238:O238">
    <cfRule type="expression" dxfId="102" priority="103" stopIfTrue="1">
      <formula>AND(J238="○",AND(所在地,M238=""))</formula>
    </cfRule>
  </conditionalFormatting>
  <conditionalFormatting sqref="P238:Q238">
    <cfRule type="expression" dxfId="101" priority="102" stopIfTrue="1">
      <formula>AND(J238="○",AND(所在地,P238=""))</formula>
    </cfRule>
  </conditionalFormatting>
  <conditionalFormatting sqref="J239">
    <cfRule type="expression" dxfId="100" priority="101" stopIfTrue="1">
      <formula>希望&lt;&gt;0</formula>
    </cfRule>
  </conditionalFormatting>
  <conditionalFormatting sqref="K239">
    <cfRule type="expression" dxfId="99" priority="100" stopIfTrue="1">
      <formula>OR(順位&lt;&gt;0,AND(J239&lt;&gt;"○",所在地,TRIM(K239)&lt;&gt;""))</formula>
    </cfRule>
  </conditionalFormatting>
  <conditionalFormatting sqref="L239">
    <cfRule type="expression" dxfId="98" priority="99" stopIfTrue="1">
      <formula>AND(J239="○",L239="")</formula>
    </cfRule>
  </conditionalFormatting>
  <conditionalFormatting sqref="M239:O239">
    <cfRule type="expression" dxfId="97" priority="98" stopIfTrue="1">
      <formula>AND(J239="○",AND(所在地,M239=""))</formula>
    </cfRule>
  </conditionalFormatting>
  <conditionalFormatting sqref="P239:Q239">
    <cfRule type="expression" dxfId="96" priority="97" stopIfTrue="1">
      <formula>AND(J239="○",AND(所在地,P239=""))</formula>
    </cfRule>
  </conditionalFormatting>
  <conditionalFormatting sqref="J240">
    <cfRule type="expression" dxfId="95" priority="96" stopIfTrue="1">
      <formula>希望&lt;&gt;0</formula>
    </cfRule>
  </conditionalFormatting>
  <conditionalFormatting sqref="K240">
    <cfRule type="expression" dxfId="94" priority="95" stopIfTrue="1">
      <formula>OR(順位&lt;&gt;0,AND(J240&lt;&gt;"○",所在地,TRIM(K240)&lt;&gt;""))</formula>
    </cfRule>
  </conditionalFormatting>
  <conditionalFormatting sqref="L240">
    <cfRule type="expression" dxfId="93" priority="94" stopIfTrue="1">
      <formula>AND(J240="○",L240="")</formula>
    </cfRule>
  </conditionalFormatting>
  <conditionalFormatting sqref="M240:O240">
    <cfRule type="expression" dxfId="92" priority="93" stopIfTrue="1">
      <formula>AND(J240="○",AND(所在地,M240=""))</formula>
    </cfRule>
  </conditionalFormatting>
  <conditionalFormatting sqref="P240:Q240">
    <cfRule type="expression" dxfId="91" priority="92" stopIfTrue="1">
      <formula>AND(J240="○",AND(所在地,P240=""))</formula>
    </cfRule>
  </conditionalFormatting>
  <conditionalFormatting sqref="J242">
    <cfRule type="expression" dxfId="90" priority="91" stopIfTrue="1">
      <formula>希望&lt;&gt;0</formula>
    </cfRule>
  </conditionalFormatting>
  <conditionalFormatting sqref="K242">
    <cfRule type="expression" dxfId="89" priority="90" stopIfTrue="1">
      <formula>OR(順位&lt;&gt;0,AND(J242&lt;&gt;"○",所在地,TRIM(K242)&lt;&gt;""))</formula>
    </cfRule>
  </conditionalFormatting>
  <conditionalFormatting sqref="L242">
    <cfRule type="expression" dxfId="88" priority="89" stopIfTrue="1">
      <formula>AND(J242="○",L242="")</formula>
    </cfRule>
  </conditionalFormatting>
  <conditionalFormatting sqref="M242:O242">
    <cfRule type="expression" dxfId="87" priority="88" stopIfTrue="1">
      <formula>AND(J242="○",AND(所在地,M242=""))</formula>
    </cfRule>
  </conditionalFormatting>
  <conditionalFormatting sqref="P242:Q242">
    <cfRule type="expression" dxfId="86" priority="87" stopIfTrue="1">
      <formula>AND(J242="○",AND(所在地,P242=""))</formula>
    </cfRule>
  </conditionalFormatting>
  <conditionalFormatting sqref="J243">
    <cfRule type="expression" dxfId="85" priority="86" stopIfTrue="1">
      <formula>希望&lt;&gt;0</formula>
    </cfRule>
  </conditionalFormatting>
  <conditionalFormatting sqref="K243">
    <cfRule type="expression" dxfId="84" priority="85" stopIfTrue="1">
      <formula>OR(順位&lt;&gt;0,AND(J243&lt;&gt;"○",所在地,TRIM(K243)&lt;&gt;""))</formula>
    </cfRule>
  </conditionalFormatting>
  <conditionalFormatting sqref="L243">
    <cfRule type="expression" dxfId="83" priority="84" stopIfTrue="1">
      <formula>AND(J243="○",L243="")</formula>
    </cfRule>
  </conditionalFormatting>
  <conditionalFormatting sqref="M243:O243">
    <cfRule type="expression" dxfId="82" priority="83" stopIfTrue="1">
      <formula>AND(J243="○",AND(所在地,M243=""))</formula>
    </cfRule>
  </conditionalFormatting>
  <conditionalFormatting sqref="P243:Q243">
    <cfRule type="expression" dxfId="81" priority="82" stopIfTrue="1">
      <formula>AND(J243="○",AND(所在地,P243=""))</formula>
    </cfRule>
  </conditionalFormatting>
  <conditionalFormatting sqref="J244">
    <cfRule type="expression" dxfId="80" priority="81" stopIfTrue="1">
      <formula>希望&lt;&gt;0</formula>
    </cfRule>
  </conditionalFormatting>
  <conditionalFormatting sqref="K244">
    <cfRule type="expression" dxfId="79" priority="80" stopIfTrue="1">
      <formula>OR(順位&lt;&gt;0,AND(J244&lt;&gt;"○",所在地,TRIM(K244)&lt;&gt;""))</formula>
    </cfRule>
  </conditionalFormatting>
  <conditionalFormatting sqref="L244">
    <cfRule type="expression" dxfId="78" priority="79" stopIfTrue="1">
      <formula>AND(J244="○",L244="")</formula>
    </cfRule>
  </conditionalFormatting>
  <conditionalFormatting sqref="M244:O244">
    <cfRule type="expression" dxfId="77" priority="78" stopIfTrue="1">
      <formula>AND(J244="○",AND(所在地,M244=""))</formula>
    </cfRule>
  </conditionalFormatting>
  <conditionalFormatting sqref="P244:Q244">
    <cfRule type="expression" dxfId="76" priority="77" stopIfTrue="1">
      <formula>AND(J244="○",AND(所在地,P244=""))</formula>
    </cfRule>
  </conditionalFormatting>
  <conditionalFormatting sqref="J245">
    <cfRule type="expression" dxfId="75" priority="76" stopIfTrue="1">
      <formula>希望&lt;&gt;0</formula>
    </cfRule>
  </conditionalFormatting>
  <conditionalFormatting sqref="K245">
    <cfRule type="expression" dxfId="74" priority="75" stopIfTrue="1">
      <formula>OR(順位&lt;&gt;0,AND(J245&lt;&gt;"○",所在地,TRIM(K245)&lt;&gt;""))</formula>
    </cfRule>
  </conditionalFormatting>
  <conditionalFormatting sqref="L245">
    <cfRule type="expression" dxfId="73" priority="74" stopIfTrue="1">
      <formula>AND(J245="○",L245="")</formula>
    </cfRule>
  </conditionalFormatting>
  <conditionalFormatting sqref="M245:O245">
    <cfRule type="expression" dxfId="72" priority="73" stopIfTrue="1">
      <formula>AND(J245="○",AND(所在地,M245=""))</formula>
    </cfRule>
  </conditionalFormatting>
  <conditionalFormatting sqref="P245:Q245">
    <cfRule type="expression" dxfId="71" priority="72" stopIfTrue="1">
      <formula>AND(J245="○",AND(所在地,P245=""))</formula>
    </cfRule>
  </conditionalFormatting>
  <conditionalFormatting sqref="J246">
    <cfRule type="expression" dxfId="70" priority="71" stopIfTrue="1">
      <formula>希望&lt;&gt;0</formula>
    </cfRule>
  </conditionalFormatting>
  <conditionalFormatting sqref="K246">
    <cfRule type="expression" dxfId="69" priority="70" stopIfTrue="1">
      <formula>OR(順位&lt;&gt;0,AND(J246&lt;&gt;"○",所在地,TRIM(K246)&lt;&gt;""))</formula>
    </cfRule>
  </conditionalFormatting>
  <conditionalFormatting sqref="L246">
    <cfRule type="expression" dxfId="68" priority="69" stopIfTrue="1">
      <formula>AND(J246="○",L246="")</formula>
    </cfRule>
  </conditionalFormatting>
  <conditionalFormatting sqref="M246:O246">
    <cfRule type="expression" dxfId="67" priority="68" stopIfTrue="1">
      <formula>AND(J246="○",AND(所在地,M246=""))</formula>
    </cfRule>
  </conditionalFormatting>
  <conditionalFormatting sqref="P246:Q246">
    <cfRule type="expression" dxfId="66" priority="67" stopIfTrue="1">
      <formula>AND(J246="○",AND(所在地,P246=""))</formula>
    </cfRule>
  </conditionalFormatting>
  <conditionalFormatting sqref="J247">
    <cfRule type="expression" dxfId="65" priority="66" stopIfTrue="1">
      <formula>希望&lt;&gt;0</formula>
    </cfRule>
  </conditionalFormatting>
  <conditionalFormatting sqref="K247">
    <cfRule type="expression" dxfId="64" priority="65" stopIfTrue="1">
      <formula>OR(順位&lt;&gt;0,AND(J247&lt;&gt;"○",所在地,TRIM(K247)&lt;&gt;""))</formula>
    </cfRule>
  </conditionalFormatting>
  <conditionalFormatting sqref="L247">
    <cfRule type="expression" dxfId="63" priority="64" stopIfTrue="1">
      <formula>AND(J247="○",L247="")</formula>
    </cfRule>
  </conditionalFormatting>
  <conditionalFormatting sqref="M247:O247">
    <cfRule type="expression" dxfId="62" priority="63" stopIfTrue="1">
      <formula>AND(J247="○",AND(所在地,M247=""))</formula>
    </cfRule>
  </conditionalFormatting>
  <conditionalFormatting sqref="P247:Q247">
    <cfRule type="expression" dxfId="61" priority="62" stopIfTrue="1">
      <formula>AND(J247="○",AND(所在地,P247=""))</formula>
    </cfRule>
  </conditionalFormatting>
  <conditionalFormatting sqref="J248">
    <cfRule type="expression" dxfId="60" priority="61" stopIfTrue="1">
      <formula>希望&lt;&gt;0</formula>
    </cfRule>
  </conditionalFormatting>
  <conditionalFormatting sqref="K248">
    <cfRule type="expression" dxfId="59" priority="60" stopIfTrue="1">
      <formula>OR(順位&lt;&gt;0,AND(J248&lt;&gt;"○",所在地,TRIM(K248)&lt;&gt;""))</formula>
    </cfRule>
  </conditionalFormatting>
  <conditionalFormatting sqref="L248">
    <cfRule type="expression" dxfId="58" priority="59" stopIfTrue="1">
      <formula>AND(J248="○",L248="")</formula>
    </cfRule>
  </conditionalFormatting>
  <conditionalFormatting sqref="M248:O248">
    <cfRule type="expression" dxfId="57" priority="58" stopIfTrue="1">
      <formula>AND(J248="○",AND(所在地,M248=""))</formula>
    </cfRule>
  </conditionalFormatting>
  <conditionalFormatting sqref="P248:Q248">
    <cfRule type="expression" dxfId="56" priority="57" stopIfTrue="1">
      <formula>AND(J248="○",AND(所在地,P248=""))</formula>
    </cfRule>
  </conditionalFormatting>
  <conditionalFormatting sqref="J249">
    <cfRule type="expression" dxfId="55" priority="56" stopIfTrue="1">
      <formula>希望&lt;&gt;0</formula>
    </cfRule>
  </conditionalFormatting>
  <conditionalFormatting sqref="K249">
    <cfRule type="expression" dxfId="54" priority="55" stopIfTrue="1">
      <formula>OR(順位&lt;&gt;0,AND(J249&lt;&gt;"○",所在地,TRIM(K249)&lt;&gt;""))</formula>
    </cfRule>
  </conditionalFormatting>
  <conditionalFormatting sqref="L249">
    <cfRule type="expression" dxfId="53" priority="54" stopIfTrue="1">
      <formula>AND(J249="○",L249="")</formula>
    </cfRule>
  </conditionalFormatting>
  <conditionalFormatting sqref="M249:O249">
    <cfRule type="expression" dxfId="52" priority="53" stopIfTrue="1">
      <formula>AND(J249="○",AND(所在地,M249=""))</formula>
    </cfRule>
  </conditionalFormatting>
  <conditionalFormatting sqref="P249:Q249">
    <cfRule type="expression" dxfId="51" priority="52" stopIfTrue="1">
      <formula>AND(J249="○",AND(所在地,P249=""))</formula>
    </cfRule>
  </conditionalFormatting>
  <conditionalFormatting sqref="J250">
    <cfRule type="expression" dxfId="50" priority="51" stopIfTrue="1">
      <formula>希望&lt;&gt;0</formula>
    </cfRule>
  </conditionalFormatting>
  <conditionalFormatting sqref="K250">
    <cfRule type="expression" dxfId="49" priority="50" stopIfTrue="1">
      <formula>OR(順位&lt;&gt;0,AND(J250&lt;&gt;"○",所在地,TRIM(K250)&lt;&gt;""))</formula>
    </cfRule>
  </conditionalFormatting>
  <conditionalFormatting sqref="L250">
    <cfRule type="expression" dxfId="48" priority="49" stopIfTrue="1">
      <formula>AND(J250="○",L250="")</formula>
    </cfRule>
  </conditionalFormatting>
  <conditionalFormatting sqref="M250:O250">
    <cfRule type="expression" dxfId="47" priority="48" stopIfTrue="1">
      <formula>AND(J250="○",AND(所在地,M250=""))</formula>
    </cfRule>
  </conditionalFormatting>
  <conditionalFormatting sqref="P250:Q250">
    <cfRule type="expression" dxfId="46" priority="47" stopIfTrue="1">
      <formula>AND(J250="○",AND(所在地,P250=""))</formula>
    </cfRule>
  </conditionalFormatting>
  <conditionalFormatting sqref="J251">
    <cfRule type="expression" dxfId="45" priority="46" stopIfTrue="1">
      <formula>希望&lt;&gt;0</formula>
    </cfRule>
  </conditionalFormatting>
  <conditionalFormatting sqref="K251">
    <cfRule type="expression" dxfId="44" priority="45" stopIfTrue="1">
      <formula>OR(順位&lt;&gt;0,AND(J251&lt;&gt;"○",所在地,TRIM(K251)&lt;&gt;""))</formula>
    </cfRule>
  </conditionalFormatting>
  <conditionalFormatting sqref="L251">
    <cfRule type="expression" dxfId="43" priority="44" stopIfTrue="1">
      <formula>AND(J251="○",L251="")</formula>
    </cfRule>
  </conditionalFormatting>
  <conditionalFormatting sqref="M251:O251">
    <cfRule type="expression" dxfId="42" priority="43" stopIfTrue="1">
      <formula>AND(J251="○",AND(所在地,M251=""))</formula>
    </cfRule>
  </conditionalFormatting>
  <conditionalFormatting sqref="P251:Q251">
    <cfRule type="expression" dxfId="41" priority="42" stopIfTrue="1">
      <formula>AND(J251="○",AND(所在地,P251=""))</formula>
    </cfRule>
  </conditionalFormatting>
  <conditionalFormatting sqref="J252">
    <cfRule type="expression" dxfId="40" priority="41" stopIfTrue="1">
      <formula>希望&lt;&gt;0</formula>
    </cfRule>
  </conditionalFormatting>
  <conditionalFormatting sqref="K252">
    <cfRule type="expression" dxfId="39" priority="40" stopIfTrue="1">
      <formula>OR(順位&lt;&gt;0,AND(J252&lt;&gt;"○",所在地,TRIM(K252)&lt;&gt;""))</formula>
    </cfRule>
  </conditionalFormatting>
  <conditionalFormatting sqref="L252">
    <cfRule type="expression" dxfId="38" priority="39" stopIfTrue="1">
      <formula>AND(J252="○",L252="")</formula>
    </cfRule>
  </conditionalFormatting>
  <conditionalFormatting sqref="M252:O252">
    <cfRule type="expression" dxfId="37" priority="38" stopIfTrue="1">
      <formula>AND(J252="○",AND(所在地,M252=""))</formula>
    </cfRule>
  </conditionalFormatting>
  <conditionalFormatting sqref="P252:Q252">
    <cfRule type="expression" dxfId="36" priority="37" stopIfTrue="1">
      <formula>AND(J252="○",AND(所在地,P252=""))</formula>
    </cfRule>
  </conditionalFormatting>
  <conditionalFormatting sqref="J253">
    <cfRule type="expression" dxfId="35" priority="36" stopIfTrue="1">
      <formula>希望&lt;&gt;0</formula>
    </cfRule>
  </conditionalFormatting>
  <conditionalFormatting sqref="K253">
    <cfRule type="expression" dxfId="34" priority="35" stopIfTrue="1">
      <formula>OR(順位&lt;&gt;0,AND(J253&lt;&gt;"○",所在地,TRIM(K253)&lt;&gt;""))</formula>
    </cfRule>
  </conditionalFormatting>
  <conditionalFormatting sqref="L253">
    <cfRule type="expression" dxfId="33" priority="34" stopIfTrue="1">
      <formula>AND(J253="○",L253="")</formula>
    </cfRule>
  </conditionalFormatting>
  <conditionalFormatting sqref="M253:O253">
    <cfRule type="expression" dxfId="32" priority="33" stopIfTrue="1">
      <formula>AND(J253="○",AND(所在地,M253=""))</formula>
    </cfRule>
  </conditionalFormatting>
  <conditionalFormatting sqref="P253:Q253">
    <cfRule type="expression" dxfId="31" priority="32" stopIfTrue="1">
      <formula>AND(J253="○",AND(所在地,P253=""))</formula>
    </cfRule>
  </conditionalFormatting>
  <conditionalFormatting sqref="J254">
    <cfRule type="expression" dxfId="30" priority="31" stopIfTrue="1">
      <formula>希望&lt;&gt;0</formula>
    </cfRule>
  </conditionalFormatting>
  <conditionalFormatting sqref="K254">
    <cfRule type="expression" dxfId="29" priority="30" stopIfTrue="1">
      <formula>OR(順位&lt;&gt;0,AND(J254&lt;&gt;"○",所在地,TRIM(K254)&lt;&gt;""))</formula>
    </cfRule>
  </conditionalFormatting>
  <conditionalFormatting sqref="L254">
    <cfRule type="expression" dxfId="28" priority="29" stopIfTrue="1">
      <formula>AND(J254="○",L254="")</formula>
    </cfRule>
  </conditionalFormatting>
  <conditionalFormatting sqref="M254:O254">
    <cfRule type="expression" dxfId="27" priority="28" stopIfTrue="1">
      <formula>AND(J254="○",AND(所在地,M254=""))</formula>
    </cfRule>
  </conditionalFormatting>
  <conditionalFormatting sqref="P254:Q254">
    <cfRule type="expression" dxfId="26" priority="27" stopIfTrue="1">
      <formula>AND(J254="○",AND(所在地,P254=""))</formula>
    </cfRule>
  </conditionalFormatting>
  <conditionalFormatting sqref="J255">
    <cfRule type="expression" dxfId="25" priority="26" stopIfTrue="1">
      <formula>希望&lt;&gt;0</formula>
    </cfRule>
  </conditionalFormatting>
  <conditionalFormatting sqref="K255">
    <cfRule type="expression" dxfId="24" priority="25" stopIfTrue="1">
      <formula>OR(順位&lt;&gt;0,AND(J255&lt;&gt;"○",所在地,TRIM(K255)&lt;&gt;""))</formula>
    </cfRule>
  </conditionalFormatting>
  <conditionalFormatting sqref="L255">
    <cfRule type="expression" dxfId="23" priority="24" stopIfTrue="1">
      <formula>AND(J255="○",L255="")</formula>
    </cfRule>
  </conditionalFormatting>
  <conditionalFormatting sqref="M255:O255">
    <cfRule type="expression" dxfId="22" priority="23" stopIfTrue="1">
      <formula>AND(J255="○",AND(所在地,M255=""))</formula>
    </cfRule>
  </conditionalFormatting>
  <conditionalFormatting sqref="P255:Q255">
    <cfRule type="expression" dxfId="21" priority="22" stopIfTrue="1">
      <formula>AND(J255="○",AND(所在地,P255=""))</formula>
    </cfRule>
  </conditionalFormatting>
  <conditionalFormatting sqref="J256">
    <cfRule type="expression" dxfId="20" priority="21" stopIfTrue="1">
      <formula>希望&lt;&gt;0</formula>
    </cfRule>
  </conditionalFormatting>
  <conditionalFormatting sqref="K256">
    <cfRule type="expression" dxfId="19" priority="20" stopIfTrue="1">
      <formula>OR(順位&lt;&gt;0,AND(J256&lt;&gt;"○",所在地,TRIM(K256)&lt;&gt;""))</formula>
    </cfRule>
  </conditionalFormatting>
  <conditionalFormatting sqref="L256">
    <cfRule type="expression" dxfId="18" priority="19" stopIfTrue="1">
      <formula>AND(J256="○",L256="")</formula>
    </cfRule>
  </conditionalFormatting>
  <conditionalFormatting sqref="M256:O256">
    <cfRule type="expression" dxfId="17" priority="18" stopIfTrue="1">
      <formula>AND(J256="○",AND(所在地,M256=""))</formula>
    </cfRule>
  </conditionalFormatting>
  <conditionalFormatting sqref="P256:Q256">
    <cfRule type="expression" dxfId="16" priority="17" stopIfTrue="1">
      <formula>AND(J256="○",AND(所在地,P256=""))</formula>
    </cfRule>
  </conditionalFormatting>
  <conditionalFormatting sqref="J257">
    <cfRule type="expression" dxfId="15" priority="16" stopIfTrue="1">
      <formula>希望&lt;&gt;0</formula>
    </cfRule>
  </conditionalFormatting>
  <conditionalFormatting sqref="K257">
    <cfRule type="expression" dxfId="14" priority="15" stopIfTrue="1">
      <formula>OR(順位&lt;&gt;0,AND(J257&lt;&gt;"○",所在地,TRIM(K257)&lt;&gt;""))</formula>
    </cfRule>
  </conditionalFormatting>
  <conditionalFormatting sqref="L257">
    <cfRule type="expression" dxfId="13" priority="14" stopIfTrue="1">
      <formula>AND(J257="○",L257="")</formula>
    </cfRule>
  </conditionalFormatting>
  <conditionalFormatting sqref="M257:O257">
    <cfRule type="expression" dxfId="12" priority="13" stopIfTrue="1">
      <formula>AND(J257="○",AND(所在地,M257=""))</formula>
    </cfRule>
  </conditionalFormatting>
  <conditionalFormatting sqref="P257:Q257">
    <cfRule type="expression" dxfId="11" priority="12" stopIfTrue="1">
      <formula>AND(J257="○",AND(所在地,P257=""))</formula>
    </cfRule>
  </conditionalFormatting>
  <conditionalFormatting sqref="J258">
    <cfRule type="expression" dxfId="10" priority="11" stopIfTrue="1">
      <formula>希望&lt;&gt;0</formula>
    </cfRule>
  </conditionalFormatting>
  <conditionalFormatting sqref="K258">
    <cfRule type="expression" dxfId="9" priority="10" stopIfTrue="1">
      <formula>OR(順位&lt;&gt;0,AND(J258&lt;&gt;"○",所在地,TRIM(K258)&lt;&gt;""))</formula>
    </cfRule>
  </conditionalFormatting>
  <conditionalFormatting sqref="L258">
    <cfRule type="expression" dxfId="8" priority="9" stopIfTrue="1">
      <formula>AND(J258="○",L258="")</formula>
    </cfRule>
  </conditionalFormatting>
  <conditionalFormatting sqref="M258:O258">
    <cfRule type="expression" dxfId="7" priority="8" stopIfTrue="1">
      <formula>AND(J258="○",AND(所在地,M258=""))</formula>
    </cfRule>
  </conditionalFormatting>
  <conditionalFormatting sqref="P258:Q258">
    <cfRule type="expression" dxfId="6" priority="7" stopIfTrue="1">
      <formula>AND(J258="○",AND(所在地,P258=""))</formula>
    </cfRule>
  </conditionalFormatting>
  <conditionalFormatting sqref="J259">
    <cfRule type="expression" dxfId="5" priority="6" stopIfTrue="1">
      <formula>希望&lt;&gt;0</formula>
    </cfRule>
  </conditionalFormatting>
  <conditionalFormatting sqref="K259">
    <cfRule type="expression" dxfId="4" priority="5" stopIfTrue="1">
      <formula>OR(順位&lt;&gt;0,AND(J259&lt;&gt;"○",所在地,TRIM(K259)&lt;&gt;""))</formula>
    </cfRule>
  </conditionalFormatting>
  <conditionalFormatting sqref="L259">
    <cfRule type="expression" dxfId="3" priority="4" stopIfTrue="1">
      <formula>AND(J259="○",L259="")</formula>
    </cfRule>
  </conditionalFormatting>
  <conditionalFormatting sqref="M259:O259">
    <cfRule type="expression" dxfId="2" priority="3" stopIfTrue="1">
      <formula>AND(J259="○",AND(所在地,M259=""))</formula>
    </cfRule>
  </conditionalFormatting>
  <conditionalFormatting sqref="P259:Q259">
    <cfRule type="expression" dxfId="1" priority="2" stopIfTrue="1">
      <formula>AND(J259="○",AND(所在地,P259=""))</formula>
    </cfRule>
  </conditionalFormatting>
  <conditionalFormatting sqref="M260:O260">
    <cfRule type="expression" dxfId="0" priority="1" stopIfTrue="1">
      <formula>AND(所在地,ISBLANK($M260))</formula>
    </cfRule>
  </conditionalFormatting>
  <dataValidations count="249">
    <dataValidation type="whole" imeMode="halfAlpha" allowBlank="1" showDropDown="0" showInputMessage="1" showErrorMessage="1" error="7桁の数字を入力してください" sqref="I20:M20">
      <formula1>0</formula1>
      <formula2>9999999</formula2>
    </dataValidation>
    <dataValidation errorStyle="warning" imeMode="hiragana" allowBlank="1" showDropDown="0" showInputMessage="1" showErrorMessage="1" sqref="I22:U22"/>
    <dataValidation errorStyle="warning" imeMode="fullKatakana" allowBlank="1" showDropDown="0" showInputMessage="1" showErrorMessage="1" sqref="I24:U24"/>
    <dataValidation errorStyle="warning" imeMode="hiragana" allowBlank="1" showDropDown="0" showInputMessage="1" showErrorMessage="1" sqref="I26:U26"/>
    <dataValidation errorStyle="warning" imeMode="hiragana" allowBlank="1" showDropDown="0" showInputMessage="1" showErrorMessage="1" sqref="I28:U28"/>
    <dataValidation errorStyle="warning" imeMode="fullKatakana" allowBlank="1" showDropDown="0" showInputMessage="1" showErrorMessage="1" sqref="I30:U30"/>
    <dataValidation errorStyle="warning" imeMode="hiragana" allowBlank="1" showDropDown="0" showInputMessage="1" showErrorMessage="1" sqref="I32:U32"/>
    <dataValidation errorStyle="warning" imeMode="halfAlpha" allowBlank="1" showDropDown="0" showInputMessage="1" showErrorMessage="1" sqref="I34:M34"/>
    <dataValidation errorStyle="warning" imeMode="halfAlpha" allowBlank="1" showDropDown="0" showInputMessage="1" showErrorMessage="1" sqref="I36:M36"/>
    <dataValidation errorStyle="warning" imeMode="halfAlpha" allowBlank="1" showDropDown="0" showInputMessage="1" showErrorMessage="1" sqref="I38:U38"/>
    <dataValidation type="list" imeMode="halfAlpha" allowBlank="1" showDropDown="0" showInputMessage="1" showErrorMessage="1" error="リストから選択してください" sqref="I40:M40">
      <formula1>"一致する,一致しない"</formula1>
    </dataValidation>
    <dataValidation type="list" imeMode="halfAlpha" allowBlank="1" showDropDown="0" showInputMessage="1" showErrorMessage="1" error="リストから選択してください" sqref="I63:M63">
      <formula1>"しない,する"</formula1>
    </dataValidation>
    <dataValidation type="whole" imeMode="halfAlpha" allowBlank="1" showDropDown="0" showInputMessage="1" showErrorMessage="1" error="7桁の数字を入力してください" sqref="I69:M69">
      <formula1>0</formula1>
      <formula2>9999999</formula2>
    </dataValidation>
    <dataValidation errorStyle="warning" imeMode="hiragana" allowBlank="1" showDropDown="0" showInputMessage="1" showErrorMessage="1" sqref="I71:U71"/>
    <dataValidation errorStyle="warning" imeMode="fullKatakana" allowBlank="1" showDropDown="0" showInputMessage="1" showErrorMessage="1" sqref="I73:U73"/>
    <dataValidation errorStyle="warning" imeMode="hiragana" allowBlank="1" showDropDown="0" showInputMessage="1" showErrorMessage="1" sqref="I75:U75"/>
    <dataValidation errorStyle="warning" imeMode="hiragana" allowBlank="1" showDropDown="0" showInputMessage="1" showErrorMessage="1" sqref="I77:U77"/>
    <dataValidation errorStyle="warning" imeMode="fullKatakana" allowBlank="1" showDropDown="0" showInputMessage="1" showErrorMessage="1" sqref="I79:U79"/>
    <dataValidation errorStyle="warning" imeMode="hiragana" allowBlank="1" showDropDown="0" showInputMessage="1" showErrorMessage="1" sqref="I81:U81"/>
    <dataValidation errorStyle="warning" imeMode="halfAlpha" allowBlank="1" showDropDown="0" showInputMessage="1" showErrorMessage="1" sqref="I83:M83"/>
    <dataValidation errorStyle="warning" imeMode="halfAlpha" allowBlank="1" showDropDown="0" showInputMessage="1" showErrorMessage="1" sqref="I85:M85"/>
    <dataValidation errorStyle="warning" imeMode="halfAlpha" allowBlank="1" showDropDown="0" showInputMessage="1" showErrorMessage="1" sqref="I87:U87"/>
    <dataValidation errorStyle="warning" imeMode="hiragana" allowBlank="1" showDropDown="0" showInputMessage="1" showErrorMessage="1" sqref="I112:U112"/>
    <dataValidation errorStyle="warning" imeMode="fullKatakana" allowBlank="1" showDropDown="0" showInputMessage="1" showErrorMessage="1" sqref="I114:U114"/>
    <dataValidation errorStyle="warning" imeMode="hiragana" allowBlank="1" showDropDown="0" showInputMessage="1" showErrorMessage="1" sqref="I116:U116"/>
    <dataValidation errorStyle="warning" imeMode="halfAlpha" allowBlank="1" showDropDown="0" showInputMessage="1" showErrorMessage="1" sqref="I118:M118"/>
    <dataValidation errorStyle="warning" imeMode="halfAlpha" allowBlank="1" showDropDown="0" showInputMessage="1" showErrorMessage="1" sqref="Q118:R118"/>
    <dataValidation errorStyle="warning" imeMode="halfAlpha" allowBlank="1" showDropDown="0" showInputMessage="1" showErrorMessage="1" sqref="I120:M120"/>
    <dataValidation errorStyle="warning" imeMode="halfAlpha" allowBlank="1" showDropDown="0" showInputMessage="1" showErrorMessage="1" sqref="I122:U122"/>
    <dataValidation type="list" imeMode="halfAlpha" allowBlank="1" showDropDown="0" showInputMessage="1" showErrorMessage="1" error="リストから選択してください" sqref="I149:M149">
      <formula1>"しない,する"</formula1>
    </dataValidation>
    <dataValidation type="whole" imeMode="halfAlpha" allowBlank="1" showDropDown="0" showInputMessage="1" showErrorMessage="1" error="7桁の数字を入力してください" sqref="I151:M151">
      <formula1>0</formula1>
      <formula2>9999999</formula2>
    </dataValidation>
    <dataValidation errorStyle="warning" imeMode="hiragana" allowBlank="1" showDropDown="0" showInputMessage="1" showErrorMessage="1" sqref="I153:U153"/>
    <dataValidation errorStyle="warning" imeMode="fullKatakana" allowBlank="1" showDropDown="0" showInputMessage="1" showErrorMessage="1" sqref="I155:U155"/>
    <dataValidation errorStyle="warning" imeMode="hiragana" allowBlank="1" showDropDown="0" showInputMessage="1" showErrorMessage="1" sqref="I157:U157"/>
    <dataValidation errorStyle="warning" imeMode="halfAlpha" allowBlank="1" showDropDown="0" showInputMessage="1" showErrorMessage="1" sqref="I159:M159"/>
    <dataValidation errorStyle="warning" imeMode="halfAlpha" allowBlank="1" showDropDown="0" showInputMessage="1" showErrorMessage="1" sqref="I161:M161"/>
    <dataValidation type="list" imeMode="halfAlpha" allowBlank="1" showDropDown="0" showInputMessage="1" showErrorMessage="1" error="リストから選択してください" sqref="K171">
      <formula1>"○,　"</formula1>
    </dataValidation>
    <dataValidation type="list" imeMode="halfAlpha" allowBlank="1" showDropDown="0" showInputMessage="1" showErrorMessage="1" error="リストから選択してください" sqref="K172">
      <formula1>"○,　"</formula1>
    </dataValidation>
    <dataValidation errorStyle="warning" imeMode="hiragana" allowBlank="1" showDropDown="0" showInputMessage="1" showErrorMessage="1" sqref="L172:O172"/>
    <dataValidation type="list" imeMode="halfAlpha" allowBlank="1" showDropDown="0" showInputMessage="1" showErrorMessage="1" error="リストから選択してください" sqref="K173">
      <formula1>"○,　"</formula1>
    </dataValidation>
    <dataValidation errorStyle="warning" imeMode="hiragana" allowBlank="1" showDropDown="0" showInputMessage="1" showErrorMessage="1" sqref="L173:O173"/>
    <dataValidation type="list" imeMode="halfAlpha" allowBlank="1" showDropDown="0" showInputMessage="1" showErrorMessage="1" error="リストから選択してください" sqref="K174:K175">
      <formula1>"○,　"</formula1>
    </dataValidation>
    <dataValidation errorStyle="warning" imeMode="hiragana" allowBlank="1" showDropDown="0" showInputMessage="1" showErrorMessage="1" sqref="L174:O174"/>
    <dataValidation type="whole" imeMode="halfAlpha" allowBlank="1" showDropDown="0" showInputMessage="1" showErrorMessage="1" error="有効な数字を入力してください" sqref="P174:Q174">
      <formula1>0</formula1>
      <formula2>100</formula2>
    </dataValidation>
    <dataValidation errorStyle="warning" imeMode="hiragana" allowBlank="1" showDropDown="0" showInputMessage="1" showErrorMessage="1" sqref="L175:O175"/>
    <dataValidation type="whole" imeMode="halfAlpha" allowBlank="1" showDropDown="0" showInputMessage="1" showErrorMessage="1" error="有効な数字を入力してください" sqref="P175:Q175">
      <formula1>0</formula1>
      <formula2>100</formula2>
    </dataValidation>
    <dataValidation type="whole" imeMode="halfAlpha" allowBlank="1" showDropDown="0" showInputMessage="1" showErrorMessage="1" error="有効な数字を入力してください" sqref="I177:M177">
      <formula1>0</formula1>
      <formula2>9999999999</formula2>
    </dataValidation>
    <dataValidation type="whole" imeMode="halfAlpha" allowBlank="1" showDropDown="0" showInputMessage="1" showErrorMessage="1" error="有効な数字を入力してください" sqref="I181:M181">
      <formula1>0</formula1>
      <formula2>9999999999</formula2>
    </dataValidation>
    <dataValidation type="whole" imeMode="halfAlpha" allowBlank="1" showDropDown="0" showInputMessage="1" showErrorMessage="1" error="有効な数字を入力してください" sqref="N181:Q181">
      <formula1>0</formula1>
      <formula2>9999999999</formula2>
    </dataValidation>
    <dataValidation type="whole" imeMode="halfAlpha" allowBlank="1" showDropDown="0" showInputMessage="1" showErrorMessage="1" error="有効な数字を入力してください" sqref="I182:M182">
      <formula1>0</formula1>
      <formula2>9999999999</formula2>
    </dataValidation>
    <dataValidation type="whole" imeMode="halfAlpha" allowBlank="1" showDropDown="0" showInputMessage="1" showErrorMessage="1" error="有効な数字を入力してください" sqref="N182:Q182">
      <formula1>0</formula1>
      <formula2>9999999999</formula2>
    </dataValidation>
    <dataValidation type="whole" imeMode="halfAlpha" allowBlank="1" showDropDown="0" showInputMessage="1" showErrorMessage="1" error="有効な数字を入力してください" sqref="I183:M183">
      <formula1>0</formula1>
      <formula2>9999999999</formula2>
    </dataValidation>
    <dataValidation type="whole" imeMode="halfAlpha" allowBlank="1" showDropDown="0" showInputMessage="1" showErrorMessage="1" error="有効な数字を入力してください" sqref="N183:Q183">
      <formula1>0</formula1>
      <formula2>9999999999</formula2>
    </dataValidation>
    <dataValidation type="whole" imeMode="halfAlpha" allowBlank="1" showDropDown="0" showInputMessage="1" showErrorMessage="1" error="有効な数字を入力してください" sqref="I185:M185">
      <formula1>0</formula1>
      <formula2>9999999999</formula2>
    </dataValidation>
    <dataValidation type="whole" imeMode="halfAlpha" allowBlank="1" showDropDown="0" showInputMessage="1" showErrorMessage="1" error="有効な数字を入力してください" sqref="N185:Q185">
      <formula1>0</formula1>
      <formula2>9999999999</formula2>
    </dataValidation>
    <dataValidation type="whole" imeMode="halfAlpha" allowBlank="1" showDropDown="0" showInputMessage="1" showErrorMessage="1" error="有効な数字を入力してください" sqref="I186:M186">
      <formula1>0</formula1>
      <formula2>9999999999</formula2>
    </dataValidation>
    <dataValidation type="whole" imeMode="halfAlpha" allowBlank="1" showDropDown="0" showInputMessage="1" showErrorMessage="1" error="有効な数字を入力してください" sqref="N186:Q186">
      <formula1>0</formula1>
      <formula2>9999999999</formula2>
    </dataValidation>
    <dataValidation type="whole" imeMode="halfAlpha" allowBlank="1" showDropDown="0" showInputMessage="1" showErrorMessage="1" error="有効な数字を入力してください" sqref="I191:M191">
      <formula1>0</formula1>
      <formula2>9999999999</formula2>
    </dataValidation>
    <dataValidation type="whole" imeMode="halfAlpha" allowBlank="1" showDropDown="0" showInputMessage="1" showErrorMessage="1" error="有効な数字を入力してください" sqref="I192:M192">
      <formula1>0</formula1>
      <formula2>9999999999</formula2>
    </dataValidation>
    <dataValidation type="list" imeMode="halfAlpha" allowBlank="1" showDropDown="0" showInputMessage="1" showErrorMessage="1" error="リストから選択してください" sqref="I197:M197">
      <formula1>"有,無,　"</formula1>
    </dataValidation>
    <dataValidation type="list" imeMode="halfAlpha" allowBlank="1" showDropDown="0" showInputMessage="1" showErrorMessage="1" error="リストから選択してください" sqref="I198:M198">
      <formula1>"有,無,　"</formula1>
    </dataValidation>
    <dataValidation type="list" imeMode="halfAlpha" allowBlank="1" showDropDown="0" showInputMessage="1" showErrorMessage="1" error="リストから選択してください" sqref="I199:M199">
      <formula1>"有,無,　"</formula1>
    </dataValidation>
    <dataValidation errorStyle="warning" imeMode="halfAlpha" allowBlank="1" showDropDown="0" showInputMessage="1" showErrorMessage="1" sqref="E200:H200"/>
    <dataValidation type="list" imeMode="halfAlpha" allowBlank="1" showDropDown="0" showInputMessage="1" showErrorMessage="1" error="リストから選択してください" sqref="I200:M200">
      <formula1>"有,無,　"</formula1>
    </dataValidation>
    <dataValidation type="list" imeMode="halfAlpha" allowBlank="1" showDropDown="0" showInputMessage="1" showErrorMessage="1" error="リストから選択してください" sqref="I204:M204">
      <formula1>"有,無"</formula1>
    </dataValidation>
    <dataValidation type="list" imeMode="halfAlpha" allowBlank="1" showDropDown="0" showInputMessage="1" showErrorMessage="1" error="リストから選択してください" sqref="I206:M206">
      <formula1>"支店,営業所,出張所,連絡先,その他,なし"</formula1>
    </dataValidation>
    <dataValidation errorStyle="warning" imeMode="hiragana" allowBlank="1" showDropDown="0" showInputMessage="1" showErrorMessage="1" sqref="Q206:U206"/>
    <dataValidation type="list" imeMode="halfAlpha" allowBlank="1" showDropDown="0" showInputMessage="1" showErrorMessage="1" error="リストから選択してください" sqref="I208:M208">
      <formula1>"会社所有,賃貸,その他,なし"</formula1>
    </dataValidation>
    <dataValidation errorStyle="warning" imeMode="hiragana" allowBlank="1" showDropDown="0" showInputMessage="1" showErrorMessage="1" sqref="Q208:U208"/>
    <dataValidation type="whole" imeMode="halfAlpha" allowBlank="1" showDropDown="0" showInputMessage="1" showErrorMessage="1" error="有効な数字を入力してください。10兆円以上になる場合は、9,999,999,999と入力してください" sqref="I211:M211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I212:M212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I214:M214">
      <formula1>0</formula1>
      <formula2>9999999999</formula2>
    </dataValidation>
    <dataValidation type="list" imeMode="halfAlpha" allowBlank="1" showDropDown="0" showInputMessage="1" showErrorMessage="1" error="リストから選択してください" sqref="I216:M216">
      <formula1>"有,無"</formula1>
    </dataValidation>
    <dataValidation type="date" imeMode="halfAlpha" allowBlank="1" showDropDown="0" showInputMessage="1" showErrorMessage="1" error="有効な日付を入力してください" sqref="I224:M224">
      <formula1>92</formula1>
      <formula2>73415</formula2>
    </dataValidation>
    <dataValidation type="list" imeMode="halfAlpha" allowBlank="1" showDropDown="0" showInputMessage="1" showErrorMessage="1" error="リストから選択してください" sqref="J228">
      <formula1>"○,　"</formula1>
    </dataValidation>
    <dataValidation type="list" imeMode="halfAlpha" allowBlank="1" showDropDown="0" showInputMessage="1" showErrorMessage="1" error="リストから選択してください" sqref="K228">
      <formula1>"①,②,③,　　"</formula1>
    </dataValidation>
    <dataValidation type="whole" imeMode="halfAlpha" allowBlank="1" showDropDown="0" showInputMessage="1" showErrorMessage="1" error="有効な数字を入力してください" sqref="L228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28:O228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28:Q228">
      <formula1>0</formula1>
      <formula2>9999999999</formula2>
    </dataValidation>
    <dataValidation errorStyle="warning" imeMode="hiragana" allowBlank="1" showDropDown="0" showInputMessage="1" showErrorMessage="1" sqref="R228:U228"/>
    <dataValidation type="list" imeMode="halfAlpha" allowBlank="1" showDropDown="0" showInputMessage="1" showErrorMessage="1" error="リストから選択してください" sqref="J230">
      <formula1>"○,　"</formula1>
    </dataValidation>
    <dataValidation type="list" imeMode="halfAlpha" allowBlank="1" showDropDown="0" showInputMessage="1" showErrorMessage="1" error="リストから選択してください" sqref="K230">
      <formula1>"①,②,③,　　"</formula1>
    </dataValidation>
    <dataValidation type="whole" imeMode="halfAlpha" allowBlank="1" showDropDown="0" showInputMessage="1" showErrorMessage="1" error="有効な数字を入力してください" sqref="L230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0:O230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0:Q230">
      <formula1>0</formula1>
      <formula2>9999999999</formula2>
    </dataValidation>
    <dataValidation errorStyle="warning" imeMode="hiragana" allowBlank="1" showDropDown="0" showInputMessage="1" showErrorMessage="1" sqref="R230:U230"/>
    <dataValidation type="list" imeMode="halfAlpha" allowBlank="1" showDropDown="0" showInputMessage="1" showErrorMessage="1" error="リストから選択してください" sqref="J231">
      <formula1>"○,　"</formula1>
    </dataValidation>
    <dataValidation type="list" imeMode="halfAlpha" allowBlank="1" showDropDown="0" showInputMessage="1" showErrorMessage="1" error="リストから選択してください" sqref="K231">
      <formula1>"①,②,③,　　"</formula1>
    </dataValidation>
    <dataValidation type="whole" imeMode="halfAlpha" allowBlank="1" showDropDown="0" showInputMessage="1" showErrorMessage="1" error="有効な数字を入力してください" sqref="L231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1:O231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1:Q231">
      <formula1>0</formula1>
      <formula2>9999999999</formula2>
    </dataValidation>
    <dataValidation errorStyle="warning" imeMode="hiragana" allowBlank="1" showDropDown="0" showInputMessage="1" showErrorMessage="1" sqref="R231:U231"/>
    <dataValidation type="list" imeMode="halfAlpha" allowBlank="1" showDropDown="0" showInputMessage="1" showErrorMessage="1" error="リストから選択してください" sqref="J232">
      <formula1>"○,　"</formula1>
    </dataValidation>
    <dataValidation type="list" imeMode="halfAlpha" allowBlank="1" showDropDown="0" showInputMessage="1" showErrorMessage="1" error="リストから選択してください" sqref="K232">
      <formula1>"①,②,③,　　"</formula1>
    </dataValidation>
    <dataValidation type="whole" imeMode="halfAlpha" allowBlank="1" showDropDown="0" showInputMessage="1" showErrorMessage="1" error="有効な数字を入力してください" sqref="L232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2:O232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2:Q232">
      <formula1>0</formula1>
      <formula2>9999999999</formula2>
    </dataValidation>
    <dataValidation errorStyle="warning" imeMode="hiragana" allowBlank="1" showDropDown="0" showInputMessage="1" showErrorMessage="1" sqref="R232:U232"/>
    <dataValidation type="list" imeMode="halfAlpha" allowBlank="1" showDropDown="0" showInputMessage="1" showErrorMessage="1" error="リストから選択してください" sqref="J233">
      <formula1>"○,　"</formula1>
    </dataValidation>
    <dataValidation type="list" imeMode="halfAlpha" allowBlank="1" showDropDown="0" showInputMessage="1" showErrorMessage="1" error="リストから選択してください" sqref="K233">
      <formula1>"①,②,③,　　"</formula1>
    </dataValidation>
    <dataValidation type="whole" imeMode="halfAlpha" allowBlank="1" showDropDown="0" showInputMessage="1" showErrorMessage="1" error="有効な数字を入力してください" sqref="L233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3:O233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3:Q233">
      <formula1>0</formula1>
      <formula2>9999999999</formula2>
    </dataValidation>
    <dataValidation errorStyle="warning" imeMode="hiragana" allowBlank="1" showDropDown="0" showInputMessage="1" showErrorMessage="1" sqref="R233:U233"/>
    <dataValidation type="list" imeMode="halfAlpha" allowBlank="1" showDropDown="0" showInputMessage="1" showErrorMessage="1" error="リストから選択してください" sqref="J235">
      <formula1>"○,　"</formula1>
    </dataValidation>
    <dataValidation type="list" imeMode="halfAlpha" allowBlank="1" showDropDown="0" showInputMessage="1" showErrorMessage="1" error="リストから選択してください" sqref="K235">
      <formula1>"①,②,③,　　"</formula1>
    </dataValidation>
    <dataValidation type="whole" imeMode="halfAlpha" allowBlank="1" showDropDown="0" showInputMessage="1" showErrorMessage="1" error="有効な数字を入力してください" sqref="L235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5:O235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5:Q235">
      <formula1>0</formula1>
      <formula2>9999999999</formula2>
    </dataValidation>
    <dataValidation errorStyle="warning" imeMode="hiragana" allowBlank="1" showDropDown="0" showInputMessage="1" showErrorMessage="1" sqref="R235:U235"/>
    <dataValidation type="list" imeMode="halfAlpha" allowBlank="1" showDropDown="0" showInputMessage="1" showErrorMessage="1" error="リストから選択してください" sqref="J236">
      <formula1>"○,　"</formula1>
    </dataValidation>
    <dataValidation type="list" imeMode="halfAlpha" allowBlank="1" showDropDown="0" showInputMessage="1" showErrorMessage="1" error="リストから選択してください" sqref="K236">
      <formula1>"①,②,③,　　"</formula1>
    </dataValidation>
    <dataValidation type="whole" imeMode="halfAlpha" allowBlank="1" showDropDown="0" showInputMessage="1" showErrorMessage="1" error="有効な数字を入力してください" sqref="L236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6:O236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6:Q236">
      <formula1>0</formula1>
      <formula2>9999999999</formula2>
    </dataValidation>
    <dataValidation errorStyle="warning" imeMode="hiragana" allowBlank="1" showDropDown="0" showInputMessage="1" showErrorMessage="1" sqref="R236:U236"/>
    <dataValidation type="list" imeMode="halfAlpha" allowBlank="1" showDropDown="0" showInputMessage="1" showErrorMessage="1" error="リストから選択してください" sqref="J237">
      <formula1>"○,　"</formula1>
    </dataValidation>
    <dataValidation type="list" imeMode="halfAlpha" allowBlank="1" showDropDown="0" showInputMessage="1" showErrorMessage="1" error="リストから選択してください" sqref="K237">
      <formula1>"①,②,③,　　"</formula1>
    </dataValidation>
    <dataValidation type="whole" imeMode="halfAlpha" allowBlank="1" showDropDown="0" showInputMessage="1" showErrorMessage="1" error="有効な数字を入力してください" sqref="L237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7:O237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7:Q237">
      <formula1>0</formula1>
      <formula2>9999999999</formula2>
    </dataValidation>
    <dataValidation errorStyle="warning" imeMode="hiragana" allowBlank="1" showDropDown="0" showInputMessage="1" showErrorMessage="1" sqref="R237:U237"/>
    <dataValidation type="list" imeMode="halfAlpha" allowBlank="1" showDropDown="0" showInputMessage="1" showErrorMessage="1" error="リストから選択してください" sqref="J238">
      <formula1>"○,　"</formula1>
    </dataValidation>
    <dataValidation type="list" imeMode="halfAlpha" allowBlank="1" showDropDown="0" showInputMessage="1" showErrorMessage="1" error="リストから選択してください" sqref="K238">
      <formula1>"①,②,③,　　"</formula1>
    </dataValidation>
    <dataValidation type="whole" imeMode="halfAlpha" allowBlank="1" showDropDown="0" showInputMessage="1" showErrorMessage="1" error="有効な数字を入力してください" sqref="L238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8:O238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8:Q238">
      <formula1>0</formula1>
      <formula2>9999999999</formula2>
    </dataValidation>
    <dataValidation errorStyle="warning" imeMode="hiragana" allowBlank="1" showDropDown="0" showInputMessage="1" showErrorMessage="1" sqref="R238:U238"/>
    <dataValidation type="list" imeMode="halfAlpha" allowBlank="1" showDropDown="0" showInputMessage="1" showErrorMessage="1" error="リストから選択してください" sqref="J239">
      <formula1>"○,　"</formula1>
    </dataValidation>
    <dataValidation type="list" imeMode="halfAlpha" allowBlank="1" showDropDown="0" showInputMessage="1" showErrorMessage="1" error="リストから選択してください" sqref="K239">
      <formula1>"①,②,③,　　"</formula1>
    </dataValidation>
    <dataValidation type="whole" imeMode="halfAlpha" allowBlank="1" showDropDown="0" showInputMessage="1" showErrorMessage="1" error="有効な数字を入力してください" sqref="L239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39:O239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39:Q239">
      <formula1>0</formula1>
      <formula2>9999999999</formula2>
    </dataValidation>
    <dataValidation errorStyle="warning" imeMode="hiragana" allowBlank="1" showDropDown="0" showInputMessage="1" showErrorMessage="1" sqref="R239:U239"/>
    <dataValidation type="list" imeMode="halfAlpha" allowBlank="1" showDropDown="0" showInputMessage="1" showErrorMessage="1" error="リストから選択してください" sqref="J240">
      <formula1>"○,　"</formula1>
    </dataValidation>
    <dataValidation type="list" imeMode="halfAlpha" allowBlank="1" showDropDown="0" showInputMessage="1" showErrorMessage="1" error="リストから選択してください" sqref="K240">
      <formula1>"①,②,③,　　"</formula1>
    </dataValidation>
    <dataValidation type="whole" imeMode="halfAlpha" allowBlank="1" showDropDown="0" showInputMessage="1" showErrorMessage="1" error="有効な数字を入力してください" sqref="L240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0:O240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0:Q240">
      <formula1>0</formula1>
      <formula2>9999999999</formula2>
    </dataValidation>
    <dataValidation errorStyle="warning" imeMode="hiragana" allowBlank="1" showDropDown="0" showInputMessage="1" showErrorMessage="1" sqref="R240:U240"/>
    <dataValidation type="list" imeMode="halfAlpha" allowBlank="1" showDropDown="0" showInputMessage="1" showErrorMessage="1" error="リストから選択してください" sqref="J242">
      <formula1>"○,　"</formula1>
    </dataValidation>
    <dataValidation type="list" imeMode="halfAlpha" allowBlank="1" showDropDown="0" showInputMessage="1" showErrorMessage="1" error="リストから選択してください" sqref="K242">
      <formula1>"①,②,③,　　"</formula1>
    </dataValidation>
    <dataValidation type="whole" imeMode="halfAlpha" allowBlank="1" showDropDown="0" showInputMessage="1" showErrorMessage="1" error="有効な数字を入力してください" sqref="L242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2:O242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2:Q242">
      <formula1>0</formula1>
      <formula2>9999999999</formula2>
    </dataValidation>
    <dataValidation errorStyle="warning" imeMode="hiragana" allowBlank="1" showDropDown="0" showInputMessage="1" showErrorMessage="1" sqref="R242:U242"/>
    <dataValidation type="list" imeMode="halfAlpha" allowBlank="1" showDropDown="0" showInputMessage="1" showErrorMessage="1" error="リストから選択してください" sqref="J243">
      <formula1>"○,　"</formula1>
    </dataValidation>
    <dataValidation type="list" imeMode="halfAlpha" allowBlank="1" showDropDown="0" showInputMessage="1" showErrorMessage="1" error="リストから選択してください" sqref="K243">
      <formula1>"①,②,③,　　"</formula1>
    </dataValidation>
    <dataValidation type="whole" imeMode="halfAlpha" allowBlank="1" showDropDown="0" showInputMessage="1" showErrorMessage="1" error="有効な数字を入力してください" sqref="L243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3:O243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3:Q243">
      <formula1>0</formula1>
      <formula2>9999999999</formula2>
    </dataValidation>
    <dataValidation errorStyle="warning" imeMode="hiragana" allowBlank="1" showDropDown="0" showInputMessage="1" showErrorMessage="1" sqref="R243:U243"/>
    <dataValidation type="list" imeMode="halfAlpha" allowBlank="1" showDropDown="0" showInputMessage="1" showErrorMessage="1" error="リストから選択してください" sqref="J244">
      <formula1>"○,　"</formula1>
    </dataValidation>
    <dataValidation type="list" imeMode="halfAlpha" allowBlank="1" showDropDown="0" showInputMessage="1" showErrorMessage="1" error="リストから選択してください" sqref="K244">
      <formula1>"①,②,③,　　"</formula1>
    </dataValidation>
    <dataValidation type="whole" imeMode="halfAlpha" allowBlank="1" showDropDown="0" showInputMessage="1" showErrorMessage="1" error="有効な数字を入力してください" sqref="L244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4:O244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4:Q244">
      <formula1>0</formula1>
      <formula2>9999999999</formula2>
    </dataValidation>
    <dataValidation errorStyle="warning" imeMode="hiragana" allowBlank="1" showDropDown="0" showInputMessage="1" showErrorMessage="1" sqref="R244:U244"/>
    <dataValidation type="list" imeMode="halfAlpha" allowBlank="1" showDropDown="0" showInputMessage="1" showErrorMessage="1" error="リストから選択してください" sqref="J245">
      <formula1>"○,　"</formula1>
    </dataValidation>
    <dataValidation type="list" imeMode="halfAlpha" allowBlank="1" showDropDown="0" showInputMessage="1" showErrorMessage="1" error="リストから選択してください" sqref="K245">
      <formula1>"①,②,③,　　"</formula1>
    </dataValidation>
    <dataValidation type="whole" imeMode="halfAlpha" allowBlank="1" showDropDown="0" showInputMessage="1" showErrorMessage="1" error="有効な数字を入力してください" sqref="L245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5:O245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5:Q245">
      <formula1>0</formula1>
      <formula2>9999999999</formula2>
    </dataValidation>
    <dataValidation errorStyle="warning" imeMode="hiragana" allowBlank="1" showDropDown="0" showInputMessage="1" showErrorMessage="1" sqref="R245:U245"/>
    <dataValidation type="list" imeMode="halfAlpha" allowBlank="1" showDropDown="0" showInputMessage="1" showErrorMessage="1" error="リストから選択してください" sqref="J246">
      <formula1>"○,　"</formula1>
    </dataValidation>
    <dataValidation type="list" imeMode="halfAlpha" allowBlank="1" showDropDown="0" showInputMessage="1" showErrorMessage="1" error="リストから選択してください" sqref="K246">
      <formula1>"①,②,③,　　"</formula1>
    </dataValidation>
    <dataValidation type="whole" imeMode="halfAlpha" allowBlank="1" showDropDown="0" showInputMessage="1" showErrorMessage="1" error="有効な数字を入力してください" sqref="L246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6:O246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6:Q246">
      <formula1>0</formula1>
      <formula2>9999999999</formula2>
    </dataValidation>
    <dataValidation errorStyle="warning" imeMode="hiragana" allowBlank="1" showDropDown="0" showInputMessage="1" showErrorMessage="1" sqref="R246:U246"/>
    <dataValidation type="list" imeMode="halfAlpha" allowBlank="1" showDropDown="0" showInputMessage="1" showErrorMessage="1" error="リストから選択してください" sqref="J247">
      <formula1>"○,　"</formula1>
    </dataValidation>
    <dataValidation type="list" imeMode="halfAlpha" allowBlank="1" showDropDown="0" showInputMessage="1" showErrorMessage="1" error="リストから選択してください" sqref="K247">
      <formula1>"①,②,③,　　"</formula1>
    </dataValidation>
    <dataValidation type="whole" imeMode="halfAlpha" allowBlank="1" showDropDown="0" showInputMessage="1" showErrorMessage="1" error="有効な数字を入力してください" sqref="L247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7:O247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7:Q247">
      <formula1>0</formula1>
      <formula2>9999999999</formula2>
    </dataValidation>
    <dataValidation errorStyle="warning" imeMode="hiragana" allowBlank="1" showDropDown="0" showInputMessage="1" showErrorMessage="1" sqref="R247:U247"/>
    <dataValidation type="list" imeMode="halfAlpha" allowBlank="1" showDropDown="0" showInputMessage="1" showErrorMessage="1" error="リストから選択してください" sqref="J248">
      <formula1>"○,　"</formula1>
    </dataValidation>
    <dataValidation type="list" imeMode="halfAlpha" allowBlank="1" showDropDown="0" showInputMessage="1" showErrorMessage="1" error="リストから選択してください" sqref="K248">
      <formula1>"①,②,③,　　"</formula1>
    </dataValidation>
    <dataValidation type="whole" imeMode="halfAlpha" allowBlank="1" showDropDown="0" showInputMessage="1" showErrorMessage="1" error="有効な数字を入力してください" sqref="L248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8:O248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8:Q248">
      <formula1>0</formula1>
      <formula2>9999999999</formula2>
    </dataValidation>
    <dataValidation errorStyle="warning" imeMode="hiragana" allowBlank="1" showDropDown="0" showInputMessage="1" showErrorMessage="1" sqref="R248:U248"/>
    <dataValidation type="list" imeMode="halfAlpha" allowBlank="1" showDropDown="0" showInputMessage="1" showErrorMessage="1" error="リストから選択してください" sqref="J249">
      <formula1>"○,　"</formula1>
    </dataValidation>
    <dataValidation type="list" imeMode="halfAlpha" allowBlank="1" showDropDown="0" showInputMessage="1" showErrorMessage="1" error="リストから選択してください" sqref="K249">
      <formula1>"①,②,③,　　"</formula1>
    </dataValidation>
    <dataValidation type="whole" imeMode="halfAlpha" allowBlank="1" showDropDown="0" showInputMessage="1" showErrorMessage="1" error="有効な数字を入力してください" sqref="L249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49:O249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49:Q249">
      <formula1>0</formula1>
      <formula2>9999999999</formula2>
    </dataValidation>
    <dataValidation errorStyle="warning" imeMode="hiragana" allowBlank="1" showDropDown="0" showInputMessage="1" showErrorMessage="1" sqref="R249:U249"/>
    <dataValidation type="list" imeMode="halfAlpha" allowBlank="1" showDropDown="0" showInputMessage="1" showErrorMessage="1" error="リストから選択してください" sqref="J250">
      <formula1>"○,　"</formula1>
    </dataValidation>
    <dataValidation type="list" imeMode="halfAlpha" allowBlank="1" showDropDown="0" showInputMessage="1" showErrorMessage="1" error="リストから選択してください" sqref="K250">
      <formula1>"①,②,③,　　"</formula1>
    </dataValidation>
    <dataValidation type="whole" imeMode="halfAlpha" allowBlank="1" showDropDown="0" showInputMessage="1" showErrorMessage="1" error="有効な数字を入力してください" sqref="L250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0:O250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0:Q250">
      <formula1>0</formula1>
      <formula2>9999999999</formula2>
    </dataValidation>
    <dataValidation errorStyle="warning" imeMode="hiragana" allowBlank="1" showDropDown="0" showInputMessage="1" showErrorMessage="1" sqref="R250:U250"/>
    <dataValidation type="list" imeMode="halfAlpha" allowBlank="1" showDropDown="0" showInputMessage="1" showErrorMessage="1" error="リストから選択してください" sqref="J251">
      <formula1>"○,　"</formula1>
    </dataValidation>
    <dataValidation type="list" imeMode="halfAlpha" allowBlank="1" showDropDown="0" showInputMessage="1" showErrorMessage="1" error="リストから選択してください" sqref="K251">
      <formula1>"①,②,③,　　"</formula1>
    </dataValidation>
    <dataValidation type="whole" imeMode="halfAlpha" allowBlank="1" showDropDown="0" showInputMessage="1" showErrorMessage="1" error="有効な数字を入力してください" sqref="L251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1:O251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1:Q251">
      <formula1>0</formula1>
      <formula2>9999999999</formula2>
    </dataValidation>
    <dataValidation errorStyle="warning" imeMode="hiragana" allowBlank="1" showDropDown="0" showInputMessage="1" showErrorMessage="1" sqref="R251:U251"/>
    <dataValidation type="list" imeMode="halfAlpha" allowBlank="1" showDropDown="0" showInputMessage="1" showErrorMessage="1" error="リストから選択してください" sqref="J252">
      <formula1>"○,　"</formula1>
    </dataValidation>
    <dataValidation type="list" imeMode="halfAlpha" allowBlank="1" showDropDown="0" showInputMessage="1" showErrorMessage="1" error="リストから選択してください" sqref="K252">
      <formula1>"①,②,③,　　"</formula1>
    </dataValidation>
    <dataValidation type="whole" imeMode="halfAlpha" allowBlank="1" showDropDown="0" showInputMessage="1" showErrorMessage="1" error="有効な数字を入力してください" sqref="L252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2:O252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2:Q252">
      <formula1>0</formula1>
      <formula2>9999999999</formula2>
    </dataValidation>
    <dataValidation errorStyle="warning" imeMode="hiragana" allowBlank="1" showDropDown="0" showInputMessage="1" showErrorMessage="1" sqref="R252:U252"/>
    <dataValidation type="list" imeMode="halfAlpha" allowBlank="1" showDropDown="0" showInputMessage="1" showErrorMessage="1" error="リストから選択してください" sqref="J253">
      <formula1>"○,　"</formula1>
    </dataValidation>
    <dataValidation type="list" imeMode="halfAlpha" allowBlank="1" showDropDown="0" showInputMessage="1" showErrorMessage="1" error="リストから選択してください" sqref="K253">
      <formula1>"①,②,③,　　"</formula1>
    </dataValidation>
    <dataValidation type="whole" imeMode="halfAlpha" allowBlank="1" showDropDown="0" showInputMessage="1" showErrorMessage="1" error="有効な数字を入力してください" sqref="L253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3:O253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3:Q253">
      <formula1>0</formula1>
      <formula2>9999999999</formula2>
    </dataValidation>
    <dataValidation errorStyle="warning" imeMode="hiragana" allowBlank="1" showDropDown="0" showInputMessage="1" showErrorMessage="1" sqref="R253:U253"/>
    <dataValidation type="list" imeMode="halfAlpha" allowBlank="1" showDropDown="0" showInputMessage="1" showErrorMessage="1" error="リストから選択してください" sqref="J254">
      <formula1>"○,　"</formula1>
    </dataValidation>
    <dataValidation type="list" imeMode="halfAlpha" allowBlank="1" showDropDown="0" showInputMessage="1" showErrorMessage="1" error="リストから選択してください" sqref="K254">
      <formula1>"①,②,③,　　"</formula1>
    </dataValidation>
    <dataValidation type="whole" imeMode="halfAlpha" allowBlank="1" showDropDown="0" showInputMessage="1" showErrorMessage="1" error="有効な数字を入力してください" sqref="L254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4:O254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4:Q254">
      <formula1>0</formula1>
      <formula2>9999999999</formula2>
    </dataValidation>
    <dataValidation errorStyle="warning" imeMode="hiragana" allowBlank="1" showDropDown="0" showInputMessage="1" showErrorMessage="1" sqref="R254:U254"/>
    <dataValidation type="list" imeMode="halfAlpha" allowBlank="1" showDropDown="0" showInputMessage="1" showErrorMessage="1" error="リストから選択してください" sqref="J255">
      <formula1>"○,　"</formula1>
    </dataValidation>
    <dataValidation type="list" imeMode="halfAlpha" allowBlank="1" showDropDown="0" showInputMessage="1" showErrorMessage="1" error="リストから選択してください" sqref="K255">
      <formula1>"①,②,③,　　"</formula1>
    </dataValidation>
    <dataValidation type="whole" imeMode="halfAlpha" allowBlank="1" showDropDown="0" showInputMessage="1" showErrorMessage="1" error="有効な数字を入力してください" sqref="L255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5:O255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5:Q255">
      <formula1>0</formula1>
      <formula2>9999999999</formula2>
    </dataValidation>
    <dataValidation errorStyle="warning" imeMode="hiragana" allowBlank="1" showDropDown="0" showInputMessage="1" showErrorMessage="1" sqref="R255:U255"/>
    <dataValidation type="list" imeMode="halfAlpha" allowBlank="1" showDropDown="0" showInputMessage="1" showErrorMessage="1" error="リストから選択してください" sqref="J256">
      <formula1>"○,　"</formula1>
    </dataValidation>
    <dataValidation type="list" imeMode="halfAlpha" allowBlank="1" showDropDown="0" showInputMessage="1" showErrorMessage="1" error="リストから選択してください" sqref="K256">
      <formula1>"①,②,③,　　"</formula1>
    </dataValidation>
    <dataValidation type="whole" imeMode="halfAlpha" allowBlank="1" showDropDown="0" showInputMessage="1" showErrorMessage="1" error="有効な数字を入力してください" sqref="L256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6:O256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6:Q256">
      <formula1>0</formula1>
      <formula2>9999999999</formula2>
    </dataValidation>
    <dataValidation errorStyle="warning" imeMode="hiragana" allowBlank="1" showDropDown="0" showInputMessage="1" showErrorMessage="1" sqref="R256:U256"/>
    <dataValidation type="list" imeMode="halfAlpha" allowBlank="1" showDropDown="0" showInputMessage="1" showErrorMessage="1" error="リストから選択してください" sqref="J257">
      <formula1>"○,　"</formula1>
    </dataValidation>
    <dataValidation type="list" imeMode="halfAlpha" allowBlank="1" showDropDown="0" showInputMessage="1" showErrorMessage="1" error="リストから選択してください" sqref="K257">
      <formula1>"①,②,③,　　"</formula1>
    </dataValidation>
    <dataValidation type="whole" imeMode="halfAlpha" allowBlank="1" showDropDown="0" showInputMessage="1" showErrorMessage="1" error="有効な数字を入力してください" sqref="L257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7:O257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7:Q257">
      <formula1>0</formula1>
      <formula2>9999999999</formula2>
    </dataValidation>
    <dataValidation errorStyle="warning" imeMode="hiragana" allowBlank="1" showDropDown="0" showInputMessage="1" showErrorMessage="1" sqref="R257:U257"/>
    <dataValidation type="list" imeMode="halfAlpha" allowBlank="1" showDropDown="0" showInputMessage="1" showErrorMessage="1" error="リストから選択してください" sqref="J258">
      <formula1>"○,　"</formula1>
    </dataValidation>
    <dataValidation type="list" imeMode="halfAlpha" allowBlank="1" showDropDown="0" showInputMessage="1" showErrorMessage="1" error="リストから選択してください" sqref="K258">
      <formula1>"①,②,③,　　"</formula1>
    </dataValidation>
    <dataValidation type="whole" imeMode="halfAlpha" allowBlank="1" showDropDown="0" showInputMessage="1" showErrorMessage="1" error="有効な数字を入力してください" sqref="L258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8:O258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8:Q258">
      <formula1>0</formula1>
      <formula2>9999999999</formula2>
    </dataValidation>
    <dataValidation errorStyle="warning" imeMode="hiragana" allowBlank="1" showDropDown="0" showInputMessage="1" showErrorMessage="1" sqref="R258:U258"/>
    <dataValidation type="list" imeMode="halfAlpha" allowBlank="1" showDropDown="0" showInputMessage="1" showErrorMessage="1" error="リストから選択してください" sqref="J259">
      <formula1>"○,　"</formula1>
    </dataValidation>
    <dataValidation type="list" imeMode="halfAlpha" allowBlank="1" showDropDown="0" showInputMessage="1" showErrorMessage="1" error="リストから選択してください" sqref="K259">
      <formula1>"①,②,③,　　"</formula1>
    </dataValidation>
    <dataValidation type="whole" imeMode="halfAlpha" allowBlank="1" showDropDown="0" showInputMessage="1" showErrorMessage="1" error="有効な数字を入力してください" sqref="L259">
      <formula1>-9999999999</formula1>
      <formula2>9999999999</formula2>
    </dataValidation>
    <dataValidation type="whole" imeMode="halfAlpha" allowBlank="1" showDropDown="0" showInputMessage="1" showErrorMessage="1" error="有効な数字を入力してください。10兆円以上になる場合は、9,999,999,999と入力してください" sqref="M259:O259">
      <formula1>-9999999999</formula1>
      <formula2>9999999999</formula2>
    </dataValidation>
    <dataValidation type="whole" imeMode="halfAlpha" allowBlank="1" showDropDown="0" showInputMessage="1" showErrorMessage="1" error="有効な数字を入力してください" sqref="P259:Q259">
      <formula1>0</formula1>
      <formula2>9999999999</formula2>
    </dataValidation>
    <dataValidation errorStyle="warning" imeMode="hiragana" allowBlank="1" showDropDown="0" showInputMessage="1" showErrorMessage="1" sqref="R259:U259"/>
    <dataValidation type="whole" imeMode="halfAlpha" allowBlank="1" showDropDown="0" showInputMessage="1" showErrorMessage="1" error="有効な数字を入力してください。10兆円以上になる場合は、9,999,999,999と入力してください" sqref="M260:O260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91" fitToWidth="1" fitToHeight="1" orientation="landscape" usePrinterDefaults="1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0:A63"/>
  <sheetViews>
    <sheetView workbookViewId="0"/>
  </sheetViews>
  <sheetFormatPr defaultRowHeight="13.5"/>
  <cols>
    <col min="1" max="1" width="144.125" customWidth="1"/>
  </cols>
  <sheetData>
    <row r="10" spans="1:1">
      <c r="A10" s="308" t="s">
        <v>18</v>
      </c>
    </row>
    <row r="11" spans="1:1">
      <c r="A11" s="308" t="s">
        <v>11</v>
      </c>
    </row>
    <row r="12" spans="1:1">
      <c r="A12" s="308" t="s">
        <v>29</v>
      </c>
    </row>
    <row r="13" spans="1:1">
      <c r="A13" s="308" t="s">
        <v>59</v>
      </c>
    </row>
    <row r="14" spans="1:1">
      <c r="A14" s="308" t="s">
        <v>62</v>
      </c>
    </row>
    <row r="15" spans="1:1">
      <c r="A15" s="308" t="s">
        <v>46</v>
      </c>
    </row>
    <row r="16" spans="1:1">
      <c r="A16" s="308" t="s">
        <v>52</v>
      </c>
    </row>
    <row r="17" spans="1:1">
      <c r="A17" s="308" t="s">
        <v>42</v>
      </c>
    </row>
    <row r="18" spans="1:1">
      <c r="A18" s="308" t="s">
        <v>28</v>
      </c>
    </row>
    <row r="19" spans="1:1">
      <c r="A19" s="308" t="s">
        <v>65</v>
      </c>
    </row>
    <row r="20" spans="1:1">
      <c r="A20" s="308" t="s">
        <v>17</v>
      </c>
    </row>
    <row r="21" spans="1:1">
      <c r="A21" s="308" t="s">
        <v>68</v>
      </c>
    </row>
    <row r="22" spans="1:1">
      <c r="A22" s="308" t="s">
        <v>40</v>
      </c>
    </row>
    <row r="23" spans="1:1">
      <c r="A23" s="308" t="s">
        <v>69</v>
      </c>
    </row>
    <row r="24" spans="1:1">
      <c r="A24" s="308" t="s">
        <v>72</v>
      </c>
    </row>
    <row r="25" spans="1:1">
      <c r="A25" s="308" t="s">
        <v>35</v>
      </c>
    </row>
    <row r="26" spans="1:1">
      <c r="A26" s="308" t="s">
        <v>27</v>
      </c>
    </row>
    <row r="27" spans="1:1">
      <c r="A27" s="308" t="s">
        <v>73</v>
      </c>
    </row>
    <row r="28" spans="1:1">
      <c r="A28" s="308" t="s">
        <v>25</v>
      </c>
    </row>
    <row r="29" spans="1:1">
      <c r="A29" s="308" t="s">
        <v>70</v>
      </c>
    </row>
    <row r="30" spans="1:1">
      <c r="A30" s="308" t="s">
        <v>32</v>
      </c>
    </row>
    <row r="31" spans="1:1">
      <c r="A31" s="308" t="s">
        <v>66</v>
      </c>
    </row>
    <row r="32" spans="1:1">
      <c r="A32" s="308" t="s">
        <v>74</v>
      </c>
    </row>
    <row r="33" spans="1:1">
      <c r="A33" s="308" t="s">
        <v>60</v>
      </c>
    </row>
    <row r="34" spans="1:1">
      <c r="A34" s="308" t="s">
        <v>39</v>
      </c>
    </row>
    <row r="35" spans="1:1">
      <c r="A35" s="308" t="s">
        <v>50</v>
      </c>
    </row>
    <row r="36" spans="1:1">
      <c r="A36" s="308" t="s">
        <v>75</v>
      </c>
    </row>
    <row r="37" spans="1:1">
      <c r="A37" s="308" t="s">
        <v>76</v>
      </c>
    </row>
    <row r="38" spans="1:1">
      <c r="A38" s="308" t="s">
        <v>77</v>
      </c>
    </row>
    <row r="39" spans="1:1">
      <c r="A39" s="308" t="s">
        <v>1</v>
      </c>
    </row>
    <row r="40" spans="1:1">
      <c r="A40" s="308" t="s">
        <v>48</v>
      </c>
    </row>
    <row r="41" spans="1:1">
      <c r="A41" s="308" t="s">
        <v>78</v>
      </c>
    </row>
    <row r="42" spans="1:1">
      <c r="A42" s="308" t="s">
        <v>67</v>
      </c>
    </row>
    <row r="43" spans="1:1">
      <c r="A43" s="308" t="s">
        <v>79</v>
      </c>
    </row>
    <row r="44" spans="1:1">
      <c r="A44" s="308" t="s">
        <v>80</v>
      </c>
    </row>
    <row r="45" spans="1:1">
      <c r="A45" s="308" t="s">
        <v>81</v>
      </c>
    </row>
    <row r="46" spans="1:1">
      <c r="A46" s="308" t="s">
        <v>83</v>
      </c>
    </row>
    <row r="47" spans="1:1">
      <c r="A47" s="308" t="s">
        <v>84</v>
      </c>
    </row>
    <row r="48" spans="1:1">
      <c r="A48" s="308" t="s">
        <v>85</v>
      </c>
    </row>
    <row r="49" spans="1:1">
      <c r="A49" s="308" t="s">
        <v>86</v>
      </c>
    </row>
    <row r="50" spans="1:1">
      <c r="A50" s="308" t="s">
        <v>87</v>
      </c>
    </row>
    <row r="51" spans="1:1">
      <c r="A51" s="308" t="s">
        <v>88</v>
      </c>
    </row>
    <row r="52" spans="1:1">
      <c r="A52" s="308" t="s">
        <v>89</v>
      </c>
    </row>
    <row r="53" spans="1:1">
      <c r="A53" s="308" t="s">
        <v>90</v>
      </c>
    </row>
    <row r="54" spans="1:1">
      <c r="A54" s="308" t="s">
        <v>91</v>
      </c>
    </row>
    <row r="55" spans="1:1">
      <c r="A55" s="308" t="s">
        <v>92</v>
      </c>
    </row>
    <row r="56" spans="1:1">
      <c r="A56" s="308" t="s">
        <v>93</v>
      </c>
    </row>
    <row r="57" spans="1:1">
      <c r="A57" s="308" t="s">
        <v>96</v>
      </c>
    </row>
    <row r="59" spans="1:1">
      <c r="A59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60" spans="1:1">
      <c r="A60" t="str">
        <f>"@神奈川県@和歌山県@鹿児島県@"</f>
        <v>@神奈川県@和歌山県@鹿児島県@</v>
      </c>
    </row>
    <row r="62" spans="1:1">
      <c r="A62" t="s">
        <v>144</v>
      </c>
    </row>
    <row r="63" spans="1:1">
      <c r="A63" t="s">
        <v>210</v>
      </c>
    </row>
  </sheetData>
  <sheetProtection algorithmName="SHA-512" hashValue="CJMpd3rD/hZ9/t0ZIT779Ii97cn8QAYilCIpHudT67Zje/A+d0Gq8syw4PBKSrcD+wEvVPIXKt0srZbZ35GdzA==" saltValue="y623g7J18P52lByyMlBfHQ==" spinCount="100000" sheet="1" objects="1" scenarios="1"/>
  <phoneticPr fontId="6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settings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破魔 和直</cp:lastModifiedBy>
  <dcterms:created xsi:type="dcterms:W3CDTF">2023-12-18T02:07:48Z</dcterms:created>
  <dcterms:modified xsi:type="dcterms:W3CDTF">2023-12-18T02:07:48Z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2023-12-18T02:07:48Z</vt:filetime>
  </property>
</Properties>
</file>